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240" windowHeight="122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537" i="1" l="1"/>
  <c r="D545" i="1"/>
  <c r="G742" i="1" l="1"/>
  <c r="G702" i="1"/>
  <c r="G692" i="1"/>
  <c r="G594" i="1"/>
  <c r="G593" i="1"/>
  <c r="G447" i="1"/>
  <c r="G448" i="1"/>
  <c r="D361" i="1"/>
  <c r="F257" i="1"/>
  <c r="F258" i="1"/>
  <c r="F259" i="1"/>
  <c r="F260" i="1"/>
  <c r="F261" i="1"/>
  <c r="F252" i="1"/>
  <c r="G237" i="1"/>
  <c r="G234" i="1"/>
  <c r="F234" i="1"/>
  <c r="G226" i="1"/>
  <c r="F226" i="1"/>
  <c r="F145" i="1"/>
  <c r="F142" i="1"/>
  <c r="E136" i="1"/>
  <c r="C136" i="1"/>
  <c r="F133" i="1"/>
  <c r="F101" i="1"/>
  <c r="E235" i="1"/>
  <c r="G751" i="1" l="1"/>
  <c r="E745" i="1"/>
  <c r="E575" i="1" l="1"/>
  <c r="G530" i="1"/>
  <c r="E539" i="1"/>
  <c r="E538" i="1" s="1"/>
  <c r="E535" i="1"/>
  <c r="E533" i="1"/>
  <c r="E521" i="1"/>
  <c r="E474" i="1"/>
  <c r="E428" i="1"/>
  <c r="E427" i="1" s="1"/>
  <c r="G289" i="1"/>
  <c r="E288" i="1"/>
  <c r="E426" i="1" l="1"/>
  <c r="F427" i="1"/>
  <c r="E537" i="1"/>
  <c r="F538" i="1"/>
  <c r="E532" i="1"/>
  <c r="E164" i="1"/>
  <c r="E141" i="1"/>
  <c r="E68" i="1"/>
  <c r="E66" i="1"/>
  <c r="E59" i="1"/>
  <c r="E422" i="1" l="1"/>
  <c r="E765" i="1"/>
  <c r="E764" i="1" s="1"/>
  <c r="D763" i="1"/>
  <c r="D761" i="1" s="1"/>
  <c r="E755" i="1"/>
  <c r="E754" i="1" s="1"/>
  <c r="E753" i="1" s="1"/>
  <c r="E750" i="1" s="1"/>
  <c r="D753" i="1"/>
  <c r="D750" i="1" s="1"/>
  <c r="G720" i="1"/>
  <c r="D575" i="1"/>
  <c r="D566" i="1"/>
  <c r="D565" i="1" s="1"/>
  <c r="D749" i="1" l="1"/>
  <c r="G750" i="1"/>
  <c r="D563" i="1"/>
  <c r="F754" i="1"/>
  <c r="D760" i="1"/>
  <c r="E763" i="1"/>
  <c r="F764" i="1"/>
  <c r="F753" i="1"/>
  <c r="E749" i="1"/>
  <c r="F749" i="1" s="1"/>
  <c r="D564" i="1"/>
  <c r="D561" i="1"/>
  <c r="D558" i="1" s="1"/>
  <c r="D551" i="1"/>
  <c r="D550" i="1" s="1"/>
  <c r="D542" i="1"/>
  <c r="D531" i="1"/>
  <c r="D519" i="1"/>
  <c r="G424" i="1"/>
  <c r="E302" i="1"/>
  <c r="F303" i="1"/>
  <c r="E250" i="1"/>
  <c r="D288" i="1"/>
  <c r="G288" i="1" s="1"/>
  <c r="D231" i="1"/>
  <c r="E761" i="1" l="1"/>
  <c r="G761" i="1" s="1"/>
  <c r="G762" i="1"/>
  <c r="D556" i="1"/>
  <c r="E760" i="1"/>
  <c r="F760" i="1" s="1"/>
  <c r="F763" i="1"/>
  <c r="D543" i="1"/>
  <c r="E531" i="1"/>
  <c r="G532" i="1"/>
  <c r="C365" i="1"/>
  <c r="C364" i="1" s="1"/>
  <c r="C345" i="1"/>
  <c r="C344" i="1" s="1"/>
  <c r="C343" i="1" s="1"/>
  <c r="C310" i="1"/>
  <c r="C309" i="1" s="1"/>
  <c r="C295" i="1"/>
  <c r="C294" i="1" s="1"/>
  <c r="C272" i="1"/>
  <c r="C256" i="1"/>
  <c r="C255" i="1" s="1"/>
  <c r="C250" i="1"/>
  <c r="C231" i="1"/>
  <c r="C219" i="1"/>
  <c r="C173" i="1"/>
  <c r="C172" i="1" s="1"/>
  <c r="C171" i="1" s="1"/>
  <c r="C141" i="1"/>
  <c r="F141" i="1" s="1"/>
  <c r="C128" i="1"/>
  <c r="C110" i="1"/>
  <c r="F114" i="1"/>
  <c r="C100" i="1"/>
  <c r="G531" i="1" l="1"/>
  <c r="E527" i="1"/>
  <c r="E528" i="1"/>
  <c r="F327" i="1"/>
  <c r="F328" i="1"/>
  <c r="F315" i="1"/>
  <c r="F317" i="1"/>
  <c r="F320" i="1"/>
  <c r="F323" i="1"/>
  <c r="F308" i="1"/>
  <c r="F292" i="1"/>
  <c r="F299" i="1"/>
  <c r="F283" i="1"/>
  <c r="F267" i="1"/>
  <c r="F271" i="1"/>
  <c r="F251" i="1"/>
  <c r="G232" i="1"/>
  <c r="F232" i="1"/>
  <c r="G184" i="1"/>
  <c r="G31" i="1"/>
  <c r="F31" i="1"/>
  <c r="D171" i="1" l="1"/>
  <c r="G208" i="1"/>
  <c r="G209" i="1"/>
  <c r="G210" i="1"/>
  <c r="G212" i="1"/>
  <c r="G213" i="1"/>
  <c r="G214" i="1"/>
  <c r="G217" i="1"/>
  <c r="G224" i="1"/>
  <c r="F208" i="1"/>
  <c r="F209" i="1"/>
  <c r="F210" i="1"/>
  <c r="F212" i="1"/>
  <c r="F213" i="1"/>
  <c r="F214" i="1"/>
  <c r="F217" i="1"/>
  <c r="F224" i="1"/>
  <c r="E231" i="1"/>
  <c r="E256" i="1" l="1"/>
  <c r="E255" i="1" l="1"/>
  <c r="F255" i="1" s="1"/>
  <c r="F256" i="1"/>
  <c r="G191" i="1"/>
  <c r="F191" i="1"/>
  <c r="F184" i="1"/>
  <c r="F185" i="1"/>
  <c r="F186" i="1"/>
  <c r="F166" i="1"/>
  <c r="F161" i="1"/>
  <c r="F156" i="1"/>
  <c r="F150" i="1"/>
  <c r="F149" i="1"/>
  <c r="F138" i="1"/>
  <c r="F137" i="1"/>
  <c r="F130" i="1"/>
  <c r="F131" i="1"/>
  <c r="F132" i="1"/>
  <c r="F134" i="1"/>
  <c r="F129" i="1"/>
  <c r="F127" i="1"/>
  <c r="F126" i="1"/>
  <c r="F118" i="1"/>
  <c r="F119" i="1"/>
  <c r="F120" i="1"/>
  <c r="F121" i="1"/>
  <c r="F122" i="1"/>
  <c r="F117" i="1"/>
  <c r="F112" i="1"/>
  <c r="F113" i="1"/>
  <c r="F115" i="1"/>
  <c r="F111" i="1"/>
  <c r="F107" i="1"/>
  <c r="F108" i="1"/>
  <c r="F109" i="1"/>
  <c r="F106" i="1"/>
  <c r="F103" i="1"/>
  <c r="F99" i="1"/>
  <c r="G311" i="1" l="1"/>
  <c r="E310" i="1"/>
  <c r="E309" i="1" s="1"/>
  <c r="D308" i="1"/>
  <c r="D296" i="1"/>
  <c r="D283" i="1"/>
  <c r="G261" i="1"/>
  <c r="G260" i="1"/>
  <c r="G259" i="1"/>
  <c r="G258" i="1"/>
  <c r="G257" i="1"/>
  <c r="E729" i="1"/>
  <c r="E713" i="1"/>
  <c r="E598" i="1"/>
  <c r="G582" i="1"/>
  <c r="D310" i="1" l="1"/>
  <c r="D309" i="1" s="1"/>
  <c r="G309" i="1" s="1"/>
  <c r="D256" i="1"/>
  <c r="D255" i="1" s="1"/>
  <c r="G255" i="1" s="1"/>
  <c r="E488" i="1"/>
  <c r="E492" i="1"/>
  <c r="E482" i="1"/>
  <c r="E436" i="1"/>
  <c r="E435" i="1" s="1"/>
  <c r="E417" i="1"/>
  <c r="E416" i="1" s="1"/>
  <c r="D365" i="1"/>
  <c r="E128" i="1"/>
  <c r="E110" i="1"/>
  <c r="E100" i="1"/>
  <c r="F100" i="1" s="1"/>
  <c r="F49" i="1"/>
  <c r="F50" i="1"/>
  <c r="F51" i="1"/>
  <c r="F52" i="1"/>
  <c r="C59" i="1"/>
  <c r="E47" i="1"/>
  <c r="C47" i="1"/>
  <c r="G710" i="1"/>
  <c r="E715" i="1"/>
  <c r="E712" i="1" s="1"/>
  <c r="D711" i="1"/>
  <c r="D708" i="1" s="1"/>
  <c r="E705" i="1"/>
  <c r="E704" i="1" s="1"/>
  <c r="F704" i="1" s="1"/>
  <c r="D703" i="1"/>
  <c r="D700" i="1" s="1"/>
  <c r="D625" i="1"/>
  <c r="D624" i="1" s="1"/>
  <c r="E631" i="1"/>
  <c r="E630" i="1" s="1"/>
  <c r="F630" i="1" s="1"/>
  <c r="F537" i="1"/>
  <c r="D449" i="1"/>
  <c r="D445" i="1" s="1"/>
  <c r="E497" i="1"/>
  <c r="E496" i="1" s="1"/>
  <c r="F496" i="1" s="1"/>
  <c r="D527" i="1" l="1"/>
  <c r="F527" i="1" s="1"/>
  <c r="D528" i="1"/>
  <c r="G528" i="1" s="1"/>
  <c r="G310" i="1"/>
  <c r="F712" i="1"/>
  <c r="E711" i="1"/>
  <c r="E708" i="1" s="1"/>
  <c r="F708" i="1" s="1"/>
  <c r="E26" i="1"/>
  <c r="D709" i="1"/>
  <c r="E709" i="1"/>
  <c r="D701" i="1"/>
  <c r="E703" i="1"/>
  <c r="F435" i="1"/>
  <c r="E434" i="1"/>
  <c r="E432" i="1" s="1"/>
  <c r="D434" i="1"/>
  <c r="D433" i="1" s="1"/>
  <c r="F416" i="1"/>
  <c r="E415" i="1"/>
  <c r="D415" i="1"/>
  <c r="D414" i="1" l="1"/>
  <c r="D252" i="1"/>
  <c r="D250" i="1" s="1"/>
  <c r="F711" i="1"/>
  <c r="F703" i="1"/>
  <c r="E431" i="1"/>
  <c r="E433" i="1"/>
  <c r="G433" i="1" s="1"/>
  <c r="E412" i="1"/>
  <c r="E414" i="1"/>
  <c r="G414" i="1" s="1"/>
  <c r="G709" i="1"/>
  <c r="D431" i="1"/>
  <c r="E700" i="1"/>
  <c r="F700" i="1" s="1"/>
  <c r="E701" i="1"/>
  <c r="G701" i="1" s="1"/>
  <c r="D432" i="1"/>
  <c r="D413" i="1"/>
  <c r="D412" i="1"/>
  <c r="F434" i="1"/>
  <c r="F415" i="1"/>
  <c r="D407" i="1"/>
  <c r="D343" i="1"/>
  <c r="D219" i="1"/>
  <c r="D241" i="1"/>
  <c r="D240" i="1" s="1"/>
  <c r="F412" i="1" l="1"/>
  <c r="F431" i="1"/>
  <c r="G432" i="1"/>
  <c r="G413" i="1"/>
  <c r="D199" i="1"/>
  <c r="D198" i="1" s="1"/>
  <c r="D190" i="1"/>
  <c r="D360" i="1" l="1"/>
  <c r="D336" i="1"/>
  <c r="C326" i="1" l="1"/>
  <c r="C325" i="1" s="1"/>
  <c r="C324" i="1" s="1"/>
  <c r="C322" i="1"/>
  <c r="C321" i="1" s="1"/>
  <c r="C319" i="1"/>
  <c r="C318" i="1" s="1"/>
  <c r="C316" i="1"/>
  <c r="C314" i="1"/>
  <c r="C307" i="1"/>
  <c r="C306" i="1" s="1"/>
  <c r="C301" i="1"/>
  <c r="C298" i="1"/>
  <c r="C297" i="1" s="1"/>
  <c r="C290" i="1"/>
  <c r="C287" i="1" s="1"/>
  <c r="C284" i="1"/>
  <c r="C282" i="1"/>
  <c r="C276" i="1"/>
  <c r="C275" i="1" s="1"/>
  <c r="C270" i="1"/>
  <c r="C265" i="1"/>
  <c r="C264" i="1" s="1"/>
  <c r="C263" i="1" s="1"/>
  <c r="C249" i="1"/>
  <c r="C248" i="1" s="1"/>
  <c r="C223" i="1"/>
  <c r="C190" i="1"/>
  <c r="C169" i="1"/>
  <c r="C164" i="1"/>
  <c r="C160" i="1"/>
  <c r="C155" i="1"/>
  <c r="C148" i="1"/>
  <c r="C144" i="1"/>
  <c r="C140" i="1" s="1"/>
  <c r="C116" i="1"/>
  <c r="C105" i="1"/>
  <c r="C102" i="1"/>
  <c r="C98" i="1"/>
  <c r="C97" i="1" s="1"/>
  <c r="C300" i="1" l="1"/>
  <c r="C281" i="1"/>
  <c r="C274" i="1" s="1"/>
  <c r="C269" i="1"/>
  <c r="C268" i="1" s="1"/>
  <c r="C313" i="1"/>
  <c r="C312" i="1" s="1"/>
  <c r="C286" i="1"/>
  <c r="C247" i="1" l="1"/>
  <c r="G328" i="1"/>
  <c r="G327" i="1"/>
  <c r="G315" i="1"/>
  <c r="G317" i="1"/>
  <c r="G320" i="1"/>
  <c r="G323" i="1"/>
  <c r="G308" i="1"/>
  <c r="G299" i="1"/>
  <c r="G292" i="1"/>
  <c r="G296" i="1"/>
  <c r="E326" i="1"/>
  <c r="F326" i="1" s="1"/>
  <c r="E322" i="1"/>
  <c r="E319" i="1"/>
  <c r="E316" i="1"/>
  <c r="F316" i="1" s="1"/>
  <c r="E314" i="1"/>
  <c r="F314" i="1" s="1"/>
  <c r="E307" i="1"/>
  <c r="F302" i="1"/>
  <c r="E298" i="1"/>
  <c r="E295" i="1"/>
  <c r="E290" i="1"/>
  <c r="G283" i="1"/>
  <c r="E282" i="1"/>
  <c r="G267" i="1"/>
  <c r="E270" i="1"/>
  <c r="E265" i="1"/>
  <c r="G251" i="1"/>
  <c r="G252" i="1"/>
  <c r="F298" i="1" l="1"/>
  <c r="E297" i="1"/>
  <c r="F290" i="1"/>
  <c r="E287" i="1"/>
  <c r="E281" i="1"/>
  <c r="F281" i="1" s="1"/>
  <c r="F282" i="1"/>
  <c r="E264" i="1"/>
  <c r="F264" i="1" s="1"/>
  <c r="F265" i="1"/>
  <c r="E269" i="1"/>
  <c r="F269" i="1" s="1"/>
  <c r="F270" i="1"/>
  <c r="E306" i="1"/>
  <c r="F307" i="1"/>
  <c r="E318" i="1"/>
  <c r="F318" i="1" s="1"/>
  <c r="F319" i="1"/>
  <c r="E321" i="1"/>
  <c r="F321" i="1" s="1"/>
  <c r="F322" i="1"/>
  <c r="F250" i="1"/>
  <c r="E249" i="1"/>
  <c r="F249" i="1" s="1"/>
  <c r="F297" i="1"/>
  <c r="E313" i="1"/>
  <c r="F313" i="1" s="1"/>
  <c r="E248" i="1"/>
  <c r="F287" i="1"/>
  <c r="E294" i="1"/>
  <c r="E301" i="1"/>
  <c r="E325" i="1"/>
  <c r="E223" i="1"/>
  <c r="D223" i="1"/>
  <c r="G196" i="1"/>
  <c r="F196" i="1"/>
  <c r="E190" i="1"/>
  <c r="E195" i="1"/>
  <c r="F306" i="1" l="1"/>
  <c r="E300" i="1"/>
  <c r="F301" i="1"/>
  <c r="E324" i="1"/>
  <c r="F325" i="1"/>
  <c r="F223" i="1"/>
  <c r="G223" i="1"/>
  <c r="E286" i="1"/>
  <c r="E274" i="1"/>
  <c r="E775" i="1"/>
  <c r="E160" i="1" l="1"/>
  <c r="E723" i="1" l="1"/>
  <c r="C104" i="1" l="1"/>
  <c r="D235" i="1" l="1"/>
  <c r="G235" i="1" s="1"/>
  <c r="D195" i="1"/>
  <c r="D326" i="1"/>
  <c r="D322" i="1"/>
  <c r="D319" i="1"/>
  <c r="D314" i="1"/>
  <c r="G314" i="1" s="1"/>
  <c r="D316" i="1"/>
  <c r="G316" i="1" s="1"/>
  <c r="D307" i="1"/>
  <c r="D298" i="1"/>
  <c r="D295" i="1"/>
  <c r="D290" i="1"/>
  <c r="D287" i="1" s="1"/>
  <c r="D284" i="1"/>
  <c r="D282" i="1"/>
  <c r="G298" i="1" l="1"/>
  <c r="D297" i="1"/>
  <c r="G282" i="1"/>
  <c r="D281" i="1"/>
  <c r="G281" i="1" s="1"/>
  <c r="D306" i="1"/>
  <c r="G307" i="1"/>
  <c r="D318" i="1"/>
  <c r="G318" i="1" s="1"/>
  <c r="G319" i="1"/>
  <c r="D321" i="1"/>
  <c r="G321" i="1" s="1"/>
  <c r="G322" i="1"/>
  <c r="D325" i="1"/>
  <c r="D324" i="1" s="1"/>
  <c r="G326" i="1"/>
  <c r="G290" i="1"/>
  <c r="D294" i="1"/>
  <c r="G294" i="1" s="1"/>
  <c r="G295" i="1"/>
  <c r="D313" i="1"/>
  <c r="D276" i="1"/>
  <c r="D265" i="1"/>
  <c r="G306" i="1" l="1"/>
  <c r="D264" i="1"/>
  <c r="G264" i="1" s="1"/>
  <c r="G265" i="1"/>
  <c r="D275" i="1"/>
  <c r="D249" i="1"/>
  <c r="D248" i="1" s="1"/>
  <c r="G250" i="1" l="1"/>
  <c r="G249" i="1"/>
  <c r="D286" i="1"/>
  <c r="F286" i="1"/>
  <c r="G286" i="1" l="1"/>
  <c r="D518" i="1"/>
  <c r="D426" i="1"/>
  <c r="F426" i="1" s="1"/>
  <c r="D422" i="1" l="1"/>
  <c r="F422" i="1" s="1"/>
  <c r="D423" i="1"/>
  <c r="G423" i="1" s="1"/>
  <c r="D516" i="1"/>
  <c r="D517" i="1"/>
  <c r="E520" i="1"/>
  <c r="F231" i="1"/>
  <c r="C225" i="1"/>
  <c r="C195" i="1"/>
  <c r="C194" i="1" s="1"/>
  <c r="C182" i="1"/>
  <c r="C181" i="1" s="1"/>
  <c r="D182" i="1"/>
  <c r="D181" i="1" s="1"/>
  <c r="E182" i="1"/>
  <c r="E181" i="1" s="1"/>
  <c r="F183" i="1"/>
  <c r="G183" i="1"/>
  <c r="G185" i="1"/>
  <c r="G186" i="1"/>
  <c r="F187" i="1"/>
  <c r="G187" i="1"/>
  <c r="C189" i="1"/>
  <c r="D189" i="1"/>
  <c r="F192" i="1"/>
  <c r="G192" i="1"/>
  <c r="D194" i="1"/>
  <c r="C207" i="1"/>
  <c r="D207" i="1"/>
  <c r="E207" i="1"/>
  <c r="C215" i="1"/>
  <c r="D215" i="1"/>
  <c r="E215" i="1"/>
  <c r="D225" i="1"/>
  <c r="E225" i="1"/>
  <c r="G225" i="1" l="1"/>
  <c r="F225" i="1"/>
  <c r="F520" i="1"/>
  <c r="E519" i="1"/>
  <c r="E516" i="1" s="1"/>
  <c r="C206" i="1"/>
  <c r="E517" i="1"/>
  <c r="G517" i="1" s="1"/>
  <c r="E206" i="1"/>
  <c r="F207" i="1"/>
  <c r="G207" i="1"/>
  <c r="F215" i="1"/>
  <c r="G215" i="1"/>
  <c r="D206" i="1"/>
  <c r="D180" i="1"/>
  <c r="G190" i="1"/>
  <c r="F195" i="1"/>
  <c r="F190" i="1"/>
  <c r="G182" i="1"/>
  <c r="G195" i="1"/>
  <c r="G231" i="1"/>
  <c r="F182" i="1"/>
  <c r="C222" i="1"/>
  <c r="D222" i="1"/>
  <c r="C230" i="1"/>
  <c r="D230" i="1"/>
  <c r="F519" i="1" l="1"/>
  <c r="E518" i="1"/>
  <c r="G518" i="1" s="1"/>
  <c r="F516" i="1"/>
  <c r="E514" i="1"/>
  <c r="F206" i="1"/>
  <c r="G206" i="1"/>
  <c r="D205" i="1"/>
  <c r="C205" i="1"/>
  <c r="E98" i="1" l="1"/>
  <c r="F83" i="1"/>
  <c r="E72" i="1"/>
  <c r="C72" i="1"/>
  <c r="E312" i="1" l="1"/>
  <c r="E606" i="1" l="1"/>
  <c r="E597" i="1"/>
  <c r="E585" i="1"/>
  <c r="E584" i="1" s="1"/>
  <c r="E583" i="1" s="1"/>
  <c r="E463" i="1"/>
  <c r="E596" i="1" l="1"/>
  <c r="G597" i="1"/>
  <c r="E579" i="1"/>
  <c r="E580" i="1"/>
  <c r="E590" i="1"/>
  <c r="E591" i="1"/>
  <c r="E722" i="1"/>
  <c r="C154" i="1"/>
  <c r="C135" i="1"/>
  <c r="E155" i="1"/>
  <c r="E154" i="1" s="1"/>
  <c r="E144" i="1"/>
  <c r="E140" i="1" s="1"/>
  <c r="E721" i="1" l="1"/>
  <c r="E719" i="1" s="1"/>
  <c r="E404" i="1"/>
  <c r="E402" i="1"/>
  <c r="F722" i="1"/>
  <c r="D596" i="1"/>
  <c r="D736" i="1"/>
  <c r="E647" i="1"/>
  <c r="E682" i="1"/>
  <c r="E674" i="1"/>
  <c r="E664" i="1"/>
  <c r="E655" i="1"/>
  <c r="D653" i="1"/>
  <c r="E627" i="1"/>
  <c r="E615" i="1"/>
  <c r="D613" i="1"/>
  <c r="D604" i="1"/>
  <c r="D509" i="1"/>
  <c r="E494" i="1"/>
  <c r="E491" i="1" s="1"/>
  <c r="E458" i="1"/>
  <c r="E457" i="1" s="1"/>
  <c r="E455" i="1"/>
  <c r="E453" i="1"/>
  <c r="E451" i="1"/>
  <c r="D400" i="1"/>
  <c r="D650" i="1" l="1"/>
  <c r="D651" i="1"/>
  <c r="D652" i="1"/>
  <c r="E450" i="1"/>
  <c r="D734" i="1"/>
  <c r="D735" i="1"/>
  <c r="D398" i="1"/>
  <c r="D397" i="1"/>
  <c r="D601" i="1"/>
  <c r="D602" i="1"/>
  <c r="D610" i="1"/>
  <c r="D611" i="1"/>
  <c r="D505" i="1"/>
  <c r="D506" i="1"/>
  <c r="D590" i="1"/>
  <c r="G590" i="1" s="1"/>
  <c r="D591" i="1"/>
  <c r="G591" i="1" s="1"/>
  <c r="G596" i="1"/>
  <c r="F491" i="1"/>
  <c r="D583" i="1"/>
  <c r="G584" i="1"/>
  <c r="E718" i="1"/>
  <c r="D573" i="1"/>
  <c r="D639" i="1"/>
  <c r="D638" i="1" s="1"/>
  <c r="E673" i="1"/>
  <c r="E672" i="1" s="1"/>
  <c r="E671" i="1" s="1"/>
  <c r="E646" i="1"/>
  <c r="E626" i="1"/>
  <c r="E625" i="1" s="1"/>
  <c r="E624" i="1" s="1"/>
  <c r="G624" i="1" s="1"/>
  <c r="E605" i="1"/>
  <c r="E604" i="1" s="1"/>
  <c r="E654" i="1"/>
  <c r="E663" i="1"/>
  <c r="E662" i="1" s="1"/>
  <c r="E661" i="1" s="1"/>
  <c r="E681" i="1"/>
  <c r="E680" i="1" s="1"/>
  <c r="E679" i="1" s="1"/>
  <c r="E614" i="1"/>
  <c r="D662" i="1"/>
  <c r="D661" i="1" s="1"/>
  <c r="D672" i="1"/>
  <c r="D671" i="1" s="1"/>
  <c r="D680" i="1"/>
  <c r="D679" i="1" s="1"/>
  <c r="F450" i="1"/>
  <c r="E487" i="1"/>
  <c r="E449" i="1" s="1"/>
  <c r="G661" i="1" l="1"/>
  <c r="G581" i="1"/>
  <c r="D396" i="1"/>
  <c r="D395" i="1" s="1"/>
  <c r="G679" i="1"/>
  <c r="G671" i="1"/>
  <c r="F654" i="1"/>
  <c r="E602" i="1"/>
  <c r="E603" i="1"/>
  <c r="G603" i="1" s="1"/>
  <c r="G602" i="1"/>
  <c r="D622" i="1"/>
  <c r="D623" i="1"/>
  <c r="D636" i="1"/>
  <c r="D635" i="1" s="1"/>
  <c r="D637" i="1"/>
  <c r="D677" i="1"/>
  <c r="D678" i="1"/>
  <c r="E669" i="1"/>
  <c r="E670" i="1"/>
  <c r="E677" i="1"/>
  <c r="E678" i="1"/>
  <c r="D669" i="1"/>
  <c r="D670" i="1"/>
  <c r="D303" i="1" s="1"/>
  <c r="D659" i="1"/>
  <c r="D660" i="1"/>
  <c r="D572" i="1"/>
  <c r="D571" i="1" s="1"/>
  <c r="E659" i="1"/>
  <c r="E660" i="1"/>
  <c r="D444" i="1"/>
  <c r="D446" i="1"/>
  <c r="E622" i="1"/>
  <c r="E621" i="1" s="1"/>
  <c r="E623" i="1"/>
  <c r="D579" i="1"/>
  <c r="D578" i="1" s="1"/>
  <c r="D580" i="1"/>
  <c r="G580" i="1" s="1"/>
  <c r="G583" i="1"/>
  <c r="D733" i="1"/>
  <c r="F646" i="1"/>
  <c r="E639" i="1"/>
  <c r="E638" i="1" s="1"/>
  <c r="G638" i="1" s="1"/>
  <c r="F626" i="1"/>
  <c r="E653" i="1"/>
  <c r="F673" i="1"/>
  <c r="F604" i="1"/>
  <c r="E601" i="1"/>
  <c r="F605" i="1"/>
  <c r="F625" i="1"/>
  <c r="F672" i="1"/>
  <c r="F663" i="1"/>
  <c r="F681" i="1"/>
  <c r="F614" i="1"/>
  <c r="E613" i="1"/>
  <c r="F680" i="1"/>
  <c r="F662" i="1"/>
  <c r="F487" i="1"/>
  <c r="F457" i="1"/>
  <c r="C159" i="1"/>
  <c r="E651" i="1" l="1"/>
  <c r="E652" i="1"/>
  <c r="G652" i="1" s="1"/>
  <c r="E650" i="1"/>
  <c r="D549" i="1"/>
  <c r="D548" i="1"/>
  <c r="D514" i="1" s="1"/>
  <c r="D443" i="1" s="1"/>
  <c r="G303" i="1"/>
  <c r="D302" i="1"/>
  <c r="E446" i="1"/>
  <c r="G446" i="1" s="1"/>
  <c r="E445" i="1"/>
  <c r="E444" i="1" s="1"/>
  <c r="G651" i="1"/>
  <c r="F650" i="1"/>
  <c r="E573" i="1"/>
  <c r="G573" i="1" s="1"/>
  <c r="E574" i="1"/>
  <c r="G574" i="1" s="1"/>
  <c r="F659" i="1"/>
  <c r="D658" i="1"/>
  <c r="G271" i="1"/>
  <c r="D270" i="1"/>
  <c r="E611" i="1"/>
  <c r="G611" i="1" s="1"/>
  <c r="E612" i="1"/>
  <c r="G612" i="1" s="1"/>
  <c r="G622" i="1"/>
  <c r="D621" i="1"/>
  <c r="G660" i="1"/>
  <c r="G670" i="1"/>
  <c r="F669" i="1"/>
  <c r="F677" i="1"/>
  <c r="E658" i="1"/>
  <c r="E636" i="1"/>
  <c r="F636" i="1" s="1"/>
  <c r="E637" i="1"/>
  <c r="G637" i="1" s="1"/>
  <c r="F653" i="1"/>
  <c r="G579" i="1"/>
  <c r="G623" i="1"/>
  <c r="G678" i="1"/>
  <c r="F601" i="1"/>
  <c r="F639" i="1"/>
  <c r="G575" i="1"/>
  <c r="E572" i="1"/>
  <c r="E610" i="1"/>
  <c r="E578" i="1" s="1"/>
  <c r="F613" i="1"/>
  <c r="F449" i="1"/>
  <c r="D20" i="1"/>
  <c r="C20" i="1"/>
  <c r="D17" i="1"/>
  <c r="C17" i="1"/>
  <c r="D301" i="1" l="1"/>
  <c r="D300" i="1" s="1"/>
  <c r="G302" i="1"/>
  <c r="D570" i="1"/>
  <c r="D569" i="1" s="1"/>
  <c r="F621" i="1"/>
  <c r="D269" i="1"/>
  <c r="G270" i="1"/>
  <c r="G578" i="1"/>
  <c r="D384" i="1"/>
  <c r="D383" i="1" s="1"/>
  <c r="F658" i="1"/>
  <c r="E443" i="1"/>
  <c r="E382" i="1" s="1"/>
  <c r="E381" i="1" s="1"/>
  <c r="D442" i="1"/>
  <c r="D382" i="1"/>
  <c r="D381" i="1" s="1"/>
  <c r="G514" i="1"/>
  <c r="E635" i="1"/>
  <c r="G572" i="1"/>
  <c r="E571" i="1"/>
  <c r="F610" i="1"/>
  <c r="F445" i="1"/>
  <c r="E570" i="1" l="1"/>
  <c r="E569" i="1" s="1"/>
  <c r="D268" i="1"/>
  <c r="G269" i="1"/>
  <c r="F635" i="1"/>
  <c r="F571" i="1"/>
  <c r="F444" i="1"/>
  <c r="E384" i="1" l="1"/>
  <c r="E383" i="1" s="1"/>
  <c r="F570" i="1"/>
  <c r="F569" i="1"/>
  <c r="F443" i="1"/>
  <c r="E442" i="1"/>
  <c r="F442" i="1" s="1"/>
  <c r="E695" i="1" l="1"/>
  <c r="E694" i="1" s="1"/>
  <c r="E401" i="1" l="1"/>
  <c r="E400" i="1" s="1"/>
  <c r="D721" i="1" l="1"/>
  <c r="D719" i="1" s="1"/>
  <c r="G719" i="1" s="1"/>
  <c r="D693" i="1"/>
  <c r="D689" i="1" l="1"/>
  <c r="D690" i="1"/>
  <c r="D718" i="1"/>
  <c r="F718" i="1" s="1"/>
  <c r="F721" i="1"/>
  <c r="E64" i="1"/>
  <c r="E58" i="1" s="1"/>
  <c r="C64" i="1"/>
  <c r="E159" i="1" l="1"/>
  <c r="E135" i="1"/>
  <c r="E785" i="1"/>
  <c r="D783" i="1"/>
  <c r="D779" i="1" l="1"/>
  <c r="D780" i="1"/>
  <c r="E744" i="1"/>
  <c r="E784" i="1"/>
  <c r="E783" i="1" s="1"/>
  <c r="E779" i="1" l="1"/>
  <c r="E780" i="1"/>
  <c r="G780" i="1" s="1"/>
  <c r="F783" i="1"/>
  <c r="F784" i="1"/>
  <c r="F779" i="1"/>
  <c r="D263" i="1" l="1"/>
  <c r="E116" i="1" l="1"/>
  <c r="E102" i="1"/>
  <c r="E97" i="1" s="1"/>
  <c r="E56" i="1"/>
  <c r="C56" i="1"/>
  <c r="E81" i="1" l="1"/>
  <c r="F90" i="1" l="1"/>
  <c r="D364" i="1" l="1"/>
  <c r="E89" i="1" l="1"/>
  <c r="C89" i="1"/>
  <c r="D773" i="1"/>
  <c r="D769" i="1" l="1"/>
  <c r="D768" i="1" s="1"/>
  <c r="D770" i="1"/>
  <c r="E88" i="1"/>
  <c r="C88" i="1"/>
  <c r="F89" i="1"/>
  <c r="E774" i="1"/>
  <c r="E194" i="1"/>
  <c r="E189" i="1"/>
  <c r="D312" i="1"/>
  <c r="E180" i="1" l="1"/>
  <c r="C180" i="1"/>
  <c r="G88" i="1"/>
  <c r="F312" i="1"/>
  <c r="G248" i="1"/>
  <c r="D274" i="1"/>
  <c r="G274" i="1" s="1"/>
  <c r="F88" i="1"/>
  <c r="F774" i="1"/>
  <c r="E773" i="1"/>
  <c r="G325" i="1"/>
  <c r="F181" i="1"/>
  <c r="G287" i="1"/>
  <c r="G189" i="1"/>
  <c r="F189" i="1"/>
  <c r="G181" i="1"/>
  <c r="G194" i="1"/>
  <c r="E222" i="1"/>
  <c r="G301" i="1"/>
  <c r="E230" i="1"/>
  <c r="D21" i="1"/>
  <c r="F77" i="1"/>
  <c r="F54" i="1"/>
  <c r="E693" i="1"/>
  <c r="C81" i="1"/>
  <c r="D247" i="1" l="1"/>
  <c r="F222" i="1"/>
  <c r="G222" i="1"/>
  <c r="E769" i="1"/>
  <c r="E768" i="1" s="1"/>
  <c r="E770" i="1"/>
  <c r="G770" i="1" s="1"/>
  <c r="E689" i="1"/>
  <c r="E690" i="1"/>
  <c r="G690" i="1" s="1"/>
  <c r="E205" i="1"/>
  <c r="G205" i="1" s="1"/>
  <c r="F230" i="1"/>
  <c r="G230" i="1"/>
  <c r="F248" i="1"/>
  <c r="G312" i="1"/>
  <c r="F324" i="1"/>
  <c r="G324" i="1"/>
  <c r="G300" i="1"/>
  <c r="F300" i="1"/>
  <c r="F274" i="1"/>
  <c r="E263" i="1"/>
  <c r="E268" i="1"/>
  <c r="E247" i="1" s="1"/>
  <c r="G313" i="1"/>
  <c r="F773" i="1"/>
  <c r="G297" i="1"/>
  <c r="F194" i="1"/>
  <c r="E85" i="1"/>
  <c r="E80" i="1" s="1"/>
  <c r="C85" i="1"/>
  <c r="C80" i="1" s="1"/>
  <c r="C58" i="1"/>
  <c r="D743" i="1"/>
  <c r="D741" i="1" s="1"/>
  <c r="F65" i="1"/>
  <c r="G268" i="1" l="1"/>
  <c r="F268" i="1"/>
  <c r="F205" i="1"/>
  <c r="G263" i="1"/>
  <c r="G256" i="1"/>
  <c r="D740" i="1"/>
  <c r="D688" i="1" s="1"/>
  <c r="F263" i="1"/>
  <c r="E743" i="1"/>
  <c r="E741" i="1" s="1"/>
  <c r="G741" i="1" s="1"/>
  <c r="F769" i="1"/>
  <c r="F144" i="1"/>
  <c r="D687" i="1" l="1"/>
  <c r="F743" i="1"/>
  <c r="D394" i="1"/>
  <c r="D380" i="1"/>
  <c r="D379" i="1" s="1"/>
  <c r="F768" i="1"/>
  <c r="E740" i="1"/>
  <c r="E688" i="1" s="1"/>
  <c r="F744" i="1"/>
  <c r="F401" i="1"/>
  <c r="C168" i="1"/>
  <c r="C147" i="1"/>
  <c r="C74" i="1"/>
  <c r="C53" i="1"/>
  <c r="D686" i="1" l="1"/>
  <c r="D386" i="1"/>
  <c r="D385" i="1" s="1"/>
  <c r="D393" i="1"/>
  <c r="D378" i="1" s="1"/>
  <c r="F740" i="1"/>
  <c r="E687" i="1"/>
  <c r="D45" i="1"/>
  <c r="E16" i="1"/>
  <c r="E25" i="1"/>
  <c r="E27" i="1" s="1"/>
  <c r="F694" i="1"/>
  <c r="F693" i="1"/>
  <c r="F400" i="1"/>
  <c r="C157" i="1"/>
  <c r="D157" i="1"/>
  <c r="D96" i="1"/>
  <c r="D95" i="1" s="1"/>
  <c r="C71" i="1"/>
  <c r="C46" i="1"/>
  <c r="D27" i="1"/>
  <c r="C27" i="1"/>
  <c r="E686" i="1" l="1"/>
  <c r="E386" i="1"/>
  <c r="E385" i="1" s="1"/>
  <c r="C45" i="1"/>
  <c r="G25" i="1"/>
  <c r="F689" i="1"/>
  <c r="D44" i="1"/>
  <c r="G27" i="1"/>
  <c r="F27" i="1"/>
  <c r="C96" i="1"/>
  <c r="C95" i="1" s="1"/>
  <c r="E105" i="1"/>
  <c r="E104" i="1" s="1"/>
  <c r="E148" i="1"/>
  <c r="E147" i="1" s="1"/>
  <c r="G147" i="1" s="1"/>
  <c r="F98" i="1"/>
  <c r="F155" i="1"/>
  <c r="E407" i="1" l="1"/>
  <c r="C44" i="1"/>
  <c r="F102" i="1"/>
  <c r="F140" i="1"/>
  <c r="G140" i="1"/>
  <c r="F110" i="1"/>
  <c r="E96" i="1"/>
  <c r="F148" i="1"/>
  <c r="F147" i="1"/>
  <c r="F105" i="1"/>
  <c r="F164" i="1"/>
  <c r="F116" i="1"/>
  <c r="G154" i="1"/>
  <c r="F154" i="1"/>
  <c r="F136" i="1"/>
  <c r="F407" i="1" l="1"/>
  <c r="E399" i="1"/>
  <c r="E397" i="1"/>
  <c r="E396" i="1" s="1"/>
  <c r="G247" i="1"/>
  <c r="F247" i="1"/>
  <c r="F97" i="1"/>
  <c r="G97" i="1"/>
  <c r="E18" i="1"/>
  <c r="F128" i="1"/>
  <c r="G135" i="1"/>
  <c r="F135" i="1"/>
  <c r="F73" i="1"/>
  <c r="F75" i="1"/>
  <c r="F76" i="1"/>
  <c r="F84" i="1"/>
  <c r="F87" i="1"/>
  <c r="F48" i="1"/>
  <c r="F55" i="1"/>
  <c r="F57" i="1"/>
  <c r="F60" i="1"/>
  <c r="E74" i="1"/>
  <c r="E53" i="1"/>
  <c r="E395" i="1" l="1"/>
  <c r="F397" i="1"/>
  <c r="E398" i="1"/>
  <c r="G398" i="1" s="1"/>
  <c r="G399" i="1"/>
  <c r="F18" i="1"/>
  <c r="G18" i="1"/>
  <c r="F64" i="1"/>
  <c r="G104" i="1"/>
  <c r="F104" i="1"/>
  <c r="F53" i="1"/>
  <c r="F85" i="1"/>
  <c r="E71" i="1"/>
  <c r="F47" i="1"/>
  <c r="F81" i="1"/>
  <c r="F72" i="1"/>
  <c r="E46" i="1"/>
  <c r="F59" i="1"/>
  <c r="F56" i="1"/>
  <c r="F74" i="1"/>
  <c r="F396" i="1" l="1"/>
  <c r="E45" i="1"/>
  <c r="E44" i="1" s="1"/>
  <c r="F180" i="1"/>
  <c r="G180" i="1"/>
  <c r="G159" i="1"/>
  <c r="E157" i="1"/>
  <c r="E95" i="1" s="1"/>
  <c r="F159" i="1"/>
  <c r="F160" i="1"/>
  <c r="G96" i="1"/>
  <c r="F96" i="1"/>
  <c r="G58" i="1"/>
  <c r="F58" i="1"/>
  <c r="G80" i="1"/>
  <c r="F80" i="1"/>
  <c r="F46" i="1"/>
  <c r="G46" i="1"/>
  <c r="F71" i="1"/>
  <c r="G71" i="1"/>
  <c r="E394" i="1" l="1"/>
  <c r="E380" i="1"/>
  <c r="E379" i="1" s="1"/>
  <c r="F395" i="1"/>
  <c r="G45" i="1"/>
  <c r="F688" i="1"/>
  <c r="E15" i="1"/>
  <c r="F95" i="1"/>
  <c r="E19" i="1"/>
  <c r="E20" i="1" s="1"/>
  <c r="F157" i="1"/>
  <c r="G157" i="1"/>
  <c r="F45" i="1"/>
  <c r="E393" i="1" l="1"/>
  <c r="E378" i="1" s="1"/>
  <c r="F394" i="1"/>
  <c r="G20" i="1"/>
  <c r="F20" i="1"/>
  <c r="G15" i="1"/>
  <c r="E17" i="1"/>
  <c r="F32" i="1" s="1"/>
  <c r="F686" i="1"/>
  <c r="F687" i="1"/>
  <c r="G95" i="1"/>
  <c r="G19" i="1"/>
  <c r="F19" i="1"/>
  <c r="E21" i="1"/>
  <c r="F15" i="1"/>
  <c r="F386" i="1"/>
  <c r="F384" i="1"/>
  <c r="F380" i="1"/>
  <c r="G44" i="1"/>
  <c r="F44" i="1"/>
  <c r="F21" i="1" l="1"/>
  <c r="G21" i="1"/>
  <c r="F17" i="1"/>
  <c r="G17" i="1"/>
  <c r="F379" i="1"/>
  <c r="F383" i="1"/>
  <c r="F385" i="1"/>
  <c r="F382" i="1" l="1"/>
  <c r="F393" i="1"/>
  <c r="F378" i="1" l="1"/>
  <c r="F381" i="1"/>
</calcChain>
</file>

<file path=xl/sharedStrings.xml><?xml version="1.0" encoding="utf-8"?>
<sst xmlns="http://schemas.openxmlformats.org/spreadsheetml/2006/main" count="970" uniqueCount="366">
  <si>
    <t xml:space="preserve">     I. OPĆI DIO</t>
  </si>
  <si>
    <t>Članak 1.</t>
  </si>
  <si>
    <t>Izvršenje za</t>
  </si>
  <si>
    <t>Indeks</t>
  </si>
  <si>
    <t>Prihodi poslovanja</t>
  </si>
  <si>
    <t>Prihodi od prodaje nefinancijske imovine</t>
  </si>
  <si>
    <t>Rashodi poslovanja</t>
  </si>
  <si>
    <t>Rashodi za nabavu nefinancijske imovine</t>
  </si>
  <si>
    <t>RAZLIKA VIŠAK/MANJAK</t>
  </si>
  <si>
    <t>Primici od financijske imovine i zaduživanja</t>
  </si>
  <si>
    <t>Izdaci za financijsku imovinu i otplate zajmova</t>
  </si>
  <si>
    <t>NETO ZADUŽIVANJE / FINANCIRANJE</t>
  </si>
  <si>
    <t>Članak 2.</t>
  </si>
  <si>
    <t>Razred, skupina, podskup. i odjeljak</t>
  </si>
  <si>
    <t>Naziv računa prihoda i rashoda ekonomske klasifikacije</t>
  </si>
  <si>
    <t>Indeks 6/5 x 100</t>
  </si>
  <si>
    <t>Prihodi od poreza</t>
  </si>
  <si>
    <t>Porez i prirez na dohodak</t>
  </si>
  <si>
    <t>Povrat poreza i prireza na doh. po god. prijavi</t>
  </si>
  <si>
    <t>Porezi na imovinu</t>
  </si>
  <si>
    <t>Stalni porezi na nepokretnu imovinu</t>
  </si>
  <si>
    <t>Povremeni porezi na imovinu</t>
  </si>
  <si>
    <t>Porezi na robu i usluge</t>
  </si>
  <si>
    <t>Porezi na promet</t>
  </si>
  <si>
    <t>Pomoći iz inozemstva i od subjek. unutar op. p</t>
  </si>
  <si>
    <t>Pomoći iz proračuna</t>
  </si>
  <si>
    <t>Tekuće pomoći iz proračuna</t>
  </si>
  <si>
    <t>Pomoći od izvanproračunskih korisnika</t>
  </si>
  <si>
    <t>Tekuće pomoći od izvanproračunskih korisnika</t>
  </si>
  <si>
    <t>Prihodi od imovine</t>
  </si>
  <si>
    <t>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</si>
  <si>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</si>
  <si>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</si>
  <si>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</si>
  <si>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</si>
  <si>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Ostali prihodi od nefinancijske imovine</t>
  </si>
  <si>
    <t>Prihodi od upravnih i administrativnih pristojbi</t>
  </si>
  <si>
    <t>pristojbi po posebnim propisima i naknada</t>
  </si>
  <si>
    <t>Prihodi po posebnim propisima</t>
  </si>
  <si>
    <t>Doprinosi za šume</t>
  </si>
  <si>
    <t>Ostali nespomenuti prihodi</t>
  </si>
  <si>
    <t>Komunalni doprinosi i naknade</t>
  </si>
  <si>
    <t>Komunalni doprinosi</t>
  </si>
  <si>
    <t>Komunalne naknade</t>
  </si>
  <si>
    <t>SVEUKUPNO PRIHODI I PRIMICI</t>
  </si>
  <si>
    <t>SVEUKUPNO RASHODI I IZDACI</t>
  </si>
  <si>
    <t>Rashodi za zaposlene</t>
  </si>
  <si>
    <t>Plaće</t>
  </si>
  <si>
    <t>Plaće za redovan rad</t>
  </si>
  <si>
    <t>Ostali rashodi za zaposlene</t>
  </si>
  <si>
    <t>Doprinosi na plaće</t>
  </si>
  <si>
    <t>Doprinos za obvezno zdravstveno osiguranje</t>
  </si>
  <si>
    <t>Materijalni rashodi</t>
  </si>
  <si>
    <t>Naknade troškova zaposlenima</t>
  </si>
  <si>
    <t>Službena putovanja</t>
  </si>
  <si>
    <t>Naknade za prijevoz, za rad na terenu i od.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</si>
  <si>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</si>
  <si>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</si>
  <si>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</si>
  <si>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</si>
  <si>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</si>
  <si>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inv.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</si>
  <si>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</si>
  <si>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</si>
  <si>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</si>
  <si>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</si>
  <si>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</si>
  <si>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</si>
  <si>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</si>
  <si>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</si>
  <si>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</si>
  <si>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</si>
  <si>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</si>
  <si>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</si>
  <si>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</si>
  <si>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</si>
  <si>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</si>
  <si>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Financijski rashodi</t>
  </si>
  <si>
    <t>Ostali financijski rashodi</t>
  </si>
  <si>
    <t>Bankarske usluge i usluge platnog prometa</t>
  </si>
  <si>
    <t>Pomoći dane u inozemstvo i unutar općeg pr.</t>
  </si>
  <si>
    <t>Naknade građanima i kuć. na temelju osig i dr.nak</t>
  </si>
  <si>
    <t>Naknade građanima i kućanstvima u novcu</t>
  </si>
  <si>
    <t>Naknade građanima i kućanstvima u naravi</t>
  </si>
  <si>
    <t>Ostali rashodi</t>
  </si>
  <si>
    <t>Tekuće donacije</t>
  </si>
  <si>
    <t>Tekuće donacije u novcu</t>
  </si>
  <si>
    <t>Građevinski objekti</t>
  </si>
  <si>
    <t>Ceste, željeznice i ostali prometni objekti</t>
  </si>
  <si>
    <t>Postrojenja i oprema</t>
  </si>
  <si>
    <t>Uređaji, strojevi i oprema za ostale namjene</t>
  </si>
  <si>
    <t>Dodatna ulaganja na građevinskim objektima</t>
  </si>
  <si>
    <t>POSEBNI DIO</t>
  </si>
  <si>
    <t>II.</t>
  </si>
  <si>
    <t>Članak 3.</t>
  </si>
  <si>
    <t>BROJČANA OZNAKA I NAZIV RAZDJELA I GLAVE</t>
  </si>
  <si>
    <t>UKUPNO RASHODI I IZDACI</t>
  </si>
  <si>
    <t>RAZDJEL 002 JEDINSTVENI UPRAVNI ODJEL</t>
  </si>
  <si>
    <t>GLAVA 00201 JEDINSTVENI UPRAVNI ODJEL</t>
  </si>
  <si>
    <t xml:space="preserve">Indeks 5/4*100   </t>
  </si>
  <si>
    <t>Rashodi za nabavu proizvedene dugotrajne imovine</t>
  </si>
  <si>
    <t>Usluge telefona, pošte, prijevoza</t>
  </si>
  <si>
    <t>Pomoći dane u inozemstvo i unutar općeg proračuna</t>
  </si>
  <si>
    <t>Ostale naknade građanima i kućanstvima iz proračuna</t>
  </si>
  <si>
    <t>Rashodi za nabavu neproizvedene dugotrajne imovine</t>
  </si>
  <si>
    <t>A100101 Redovna djelatnost</t>
  </si>
  <si>
    <t xml:space="preserve"> Rashodi poslovanja</t>
  </si>
  <si>
    <t>Doprinos za zdravstveno osiguranje</t>
  </si>
  <si>
    <t>Naknade za prijevoz, za rad na terenu i dovojen život</t>
  </si>
  <si>
    <t>Naknade građanima i kućanstvima na temelju osig. i druge naknade</t>
  </si>
  <si>
    <t>Članak 4.</t>
  </si>
  <si>
    <t>Članak 5.</t>
  </si>
  <si>
    <t>OPĆINSKO VIJEĆE</t>
  </si>
  <si>
    <t>RAČUN FINANCIRANJA</t>
  </si>
  <si>
    <t>RAČUN PRIHODA I RASHODA</t>
  </si>
  <si>
    <t xml:space="preserve">Plan </t>
  </si>
  <si>
    <t>4/2*100</t>
  </si>
  <si>
    <t>4/3*100</t>
  </si>
  <si>
    <t>Primljene otplate glavnice danih zajmova</t>
  </si>
  <si>
    <t>Pr.glav.zajmova danih nepr.org,građ.i kućanstvima</t>
  </si>
  <si>
    <t>Povrati zajmova danih neprofitnim organizacijama,</t>
  </si>
  <si>
    <t>Subvencije</t>
  </si>
  <si>
    <t>Naknade građanima  i kućanstvma u novcu</t>
  </si>
  <si>
    <t>Pomoći proračunskim korisnicima drugih proračuna</t>
  </si>
  <si>
    <t>Tekuće pomoći prorač.korisnicima drugih proračuna</t>
  </si>
  <si>
    <t>Rashodi za dodatna ulaganja na građevinskim objektima</t>
  </si>
  <si>
    <t>RAZDJEL 004 KOMUNALNO GOSPODARSTVO</t>
  </si>
  <si>
    <t>GLAVA 00401 KOMUNALNO GOSPODARSTVO</t>
  </si>
  <si>
    <t>Prihodi vodnog gospodarstva</t>
  </si>
  <si>
    <t>Tablica 1.: Prihodi i rashodi prema ekonomskoj klasifikaciji izvršeni su kako slijedi:</t>
  </si>
  <si>
    <t>Tablica 2: Prihodi i rashodi prema izvorima financiranja izvršeni su kako slijedi:</t>
  </si>
  <si>
    <t>Tablica 3: Rashodi prema funkcijskoj klasifikaciji izvršeni su kao slijedi:</t>
  </si>
  <si>
    <t>OPĆI PRIHODI I PRIMICI</t>
  </si>
  <si>
    <t>01</t>
  </si>
  <si>
    <t>Prihodi od up.i adm.prist.po posebnim propisima i nak.</t>
  </si>
  <si>
    <t>05</t>
  </si>
  <si>
    <t>POMOĆI</t>
  </si>
  <si>
    <t>04</t>
  </si>
  <si>
    <t>PRIHODI ZA POSEBNE NAMJENE</t>
  </si>
  <si>
    <t>Nak.građ.i kućanstvma na temelju os.i dr.naknade</t>
  </si>
  <si>
    <t>0111</t>
  </si>
  <si>
    <t>Izvršna i zakonodavna tijela</t>
  </si>
  <si>
    <t>0660</t>
  </si>
  <si>
    <t>Ras.vezani za stanovanje i kom.pog.koji nisu dr.svrst.</t>
  </si>
  <si>
    <t>0620</t>
  </si>
  <si>
    <t>Razvoj zajednice</t>
  </si>
  <si>
    <t>0911</t>
  </si>
  <si>
    <t>Predškolsko obrazovanje</t>
  </si>
  <si>
    <t>0912</t>
  </si>
  <si>
    <t>Osnovnoškolsko obrazovanje</t>
  </si>
  <si>
    <t>1090</t>
  </si>
  <si>
    <t>Aktivnosti socijalne zaštite koje nisu drugdje svrstane</t>
  </si>
  <si>
    <t>0220</t>
  </si>
  <si>
    <t>Civilna obrana</t>
  </si>
  <si>
    <t>0320</t>
  </si>
  <si>
    <t>Usluge protupožarne zaštite</t>
  </si>
  <si>
    <t>0820</t>
  </si>
  <si>
    <t>Službe kulture</t>
  </si>
  <si>
    <t>0810</t>
  </si>
  <si>
    <t>Službe rekreacije i sporta</t>
  </si>
  <si>
    <t>0451</t>
  </si>
  <si>
    <t>Cestovni promet</t>
  </si>
  <si>
    <t>0640</t>
  </si>
  <si>
    <t>Ulična rasvjeta</t>
  </si>
  <si>
    <t>0421</t>
  </si>
  <si>
    <t>Poljoprivreda</t>
  </si>
  <si>
    <t>Izvor financ., razred i skupina</t>
  </si>
  <si>
    <t>Funkcijsk. klasifika., razred i skupina</t>
  </si>
  <si>
    <t>Pomoći iz državnog proračuna temeljem pr.EU sredst.</t>
  </si>
  <si>
    <t>08</t>
  </si>
  <si>
    <t>Obrazovanje koje se ne može def.po stupnju</t>
  </si>
  <si>
    <t>Pods, odj. i izvor fin.</t>
  </si>
  <si>
    <t>Ostali građevinski objekti</t>
  </si>
  <si>
    <t>PREDSJEDNIK:</t>
  </si>
  <si>
    <t xml:space="preserve">Izvršenje za </t>
  </si>
  <si>
    <t>NAZIV RAZDJELA I GLAVE, RAČUNA EKONOMSKE KLASIFIKACIJE                  TE IZVOR FINANCIRANJA</t>
  </si>
  <si>
    <t>Tablica 4.: Primici i izdaci prema ekonomskoj klasifikaciji izvršeni su kako slijedi:</t>
  </si>
  <si>
    <t>Tablica 5.: Primici i izdaci prema izvorima financiranja izvršeni su kako slijedi:</t>
  </si>
  <si>
    <t>06</t>
  </si>
  <si>
    <t>Kazne, upravne mjere i ostali prihodi</t>
  </si>
  <si>
    <t>Primici od zaduživanja</t>
  </si>
  <si>
    <t>Tekuće pomoći proračunskim korisnicima drugih proračuna</t>
  </si>
  <si>
    <t xml:space="preserve">     Izvršenje prihoda i rashoda u Računu prihoda i rashoda iskazano je prema ekonomskoj klasifikaciji (Tablica 1.) i prema izvorima financiranja </t>
  </si>
  <si>
    <t>Računu financiranja iskazano je prema ekonomskoj klasifikaciji  (Tablica 4.) i izvorima financiranja (Tablica 5.)  kako slijedi:</t>
  </si>
  <si>
    <t xml:space="preserve">(Tablica 2.), izvršenje rashoda u Računu prihoda i rashoda iskazano je prema funkcijskoj klasifikaciji (Tablica 3.), a izvršenje primitaka i izdataka u </t>
  </si>
  <si>
    <t>Naknade građanima i kućanstvima na temelju osiguranja i dr. naknade</t>
  </si>
  <si>
    <t>Sažetak računa prihoda i rashoda</t>
  </si>
  <si>
    <t>Ukupni prihodi</t>
  </si>
  <si>
    <t>Ukupni rashodi</t>
  </si>
  <si>
    <t>Sažetak računa financiranja</t>
  </si>
  <si>
    <t>Preneseni višak ili manjak</t>
  </si>
  <si>
    <t xml:space="preserve">     Tablica 6.: Rashodi i izdaci Proračuna po organizacijskoj klasifikaciji izvršeni su kako slijedi:</t>
  </si>
  <si>
    <t xml:space="preserve">     Tablica 7.: Rashodi i izdaci Proračuna po programskoj klasifikaciji, izvorima financiranja i ekonomskoj klasifikaciji izvršeni su kako slijedi:</t>
  </si>
  <si>
    <t xml:space="preserve">     Izvršenje rashoda i izdataka Proračuna po organizacijskoj klasifikaciji (Tablica 6.) te po programskoj klasifikaciji, izvorima financiranja i ekonomskoj </t>
  </si>
  <si>
    <t xml:space="preserve">  klasifikaciji (Tablica 7.) je sljedeće:</t>
  </si>
  <si>
    <t>Opće javne usluge</t>
  </si>
  <si>
    <t>02</t>
  </si>
  <si>
    <t>Obrana</t>
  </si>
  <si>
    <t>03</t>
  </si>
  <si>
    <t>Javni red i sigurnost</t>
  </si>
  <si>
    <t>Ekonomski poslovi</t>
  </si>
  <si>
    <t>Usluge unapređenja stanovanja i zajednice</t>
  </si>
  <si>
    <t>Rekreacija, kultura i religija</t>
  </si>
  <si>
    <t>09</t>
  </si>
  <si>
    <t xml:space="preserve">Obrazovanje  </t>
  </si>
  <si>
    <t>Socijalna zaštita</t>
  </si>
  <si>
    <t>Ostali prihodi</t>
  </si>
  <si>
    <t>095</t>
  </si>
  <si>
    <t>RAZDJEL 003 POLJOPRIVREDA, DRUŠTVENE, SOCIJANE I DRUGE DJELATNOSTI</t>
  </si>
  <si>
    <t>RAZDJEL 003 POLJOPRIVREDA, DRUŠTVENE, SOCIJALNE I DR.DJELATNOSTI</t>
  </si>
  <si>
    <t>Naknada za rad predstavnčkih i izvršnih tijela i upr.vijeća, povjerenstava i sl.</t>
  </si>
  <si>
    <t>Porez i prirez na dohodak od samostalne djelatnosti</t>
  </si>
  <si>
    <t>Porez i prirez na dohodak od nesamostalnog rada</t>
  </si>
  <si>
    <t>Porez i prirez na dohodak od imovine i imovinskih prava</t>
  </si>
  <si>
    <t>Porez i prirez na dohodak od kapitala</t>
  </si>
  <si>
    <t>Naknade za rad predstavničkih i izvršnih tijela, povjer. I sl.</t>
  </si>
  <si>
    <t>Ostali nespomenuti financijski rashodi</t>
  </si>
  <si>
    <t>Kapitalne pomoći proračunskim korisnicima dr. proračuna</t>
  </si>
  <si>
    <t>Materijal i dijelovi za tekuće i investicijsko održavanje</t>
  </si>
  <si>
    <t>Kapitalne pomoći proračunskim korisnicima drugih proračuna</t>
  </si>
  <si>
    <t>Članarine</t>
  </si>
  <si>
    <t>SVEUKUPNO RASHODI</t>
  </si>
  <si>
    <t>Kamate na oročena sredstva i depozite po viđenju</t>
  </si>
  <si>
    <t>Kapitalne pomoći iz drž.pror.tem.prjenosa EU sredstava</t>
  </si>
  <si>
    <t>OPĆINE GOLA</t>
  </si>
  <si>
    <t xml:space="preserve"> Proračun)  ostvaren je kako slijedi: </t>
  </si>
  <si>
    <t>Indeks         6/3 x 100</t>
  </si>
  <si>
    <t>Indeks           6/3 x 100</t>
  </si>
  <si>
    <t>Indeks        6/3 x 100</t>
  </si>
  <si>
    <t>Pomoći iz ino.i od sub.unutar općeg proračuna</t>
  </si>
  <si>
    <t>POMOĆ</t>
  </si>
  <si>
    <t>3</t>
  </si>
  <si>
    <t>32</t>
  </si>
  <si>
    <t>38</t>
  </si>
  <si>
    <t>4</t>
  </si>
  <si>
    <t>42</t>
  </si>
  <si>
    <t>36</t>
  </si>
  <si>
    <t>37</t>
  </si>
  <si>
    <t>Naknade građanima i kuć. na tem.osig.i dr.naknade</t>
  </si>
  <si>
    <t>31</t>
  </si>
  <si>
    <t>34</t>
  </si>
  <si>
    <t>41</t>
  </si>
  <si>
    <t>35</t>
  </si>
  <si>
    <t>45</t>
  </si>
  <si>
    <t>Dodatna ulaganja na nefinancijskoj imovini</t>
  </si>
  <si>
    <t>Poslovni objekti</t>
  </si>
  <si>
    <t>Matarijal i dijelovi za tekuće i investicijsko održavanje postrojenja i opreme</t>
  </si>
  <si>
    <t xml:space="preserve">     Na temelju članka 88. Zakona o proračunu ("Narodne novine" broj 144/21) i članka 30. Statuta Općine Gola ("Službeni glasnik </t>
  </si>
  <si>
    <t>Izvještaj o korištenju proračunske zalihe, Izvještaj o zaduživanju na domaćem i stranom tržištu novca i kapitala, Izvještaj o danim</t>
  </si>
  <si>
    <t xml:space="preserve">      jamstvima i uplatama protestiranih jamstava,  Obrazloženje ostvarenja prihoda i primitaka i rashoda i izataka uz Polugodišnji izvještaj o</t>
  </si>
  <si>
    <t xml:space="preserve">     Ovaj Polugodišnji izvještaj o izvršenju Proračuna objavit će se u "Službenom glasniku Koprivničko-križevačke županije".</t>
  </si>
  <si>
    <t>Višak prihoda i primitaka preneseni iz prethodne godine</t>
  </si>
  <si>
    <t>Ostvaren višak prihoda i primitaka</t>
  </si>
  <si>
    <t>Funkcijska klasifikacija: 0111 Izvršna i zakonodavna tijela</t>
  </si>
  <si>
    <t>Funkcijska klasifikacija: 0620 Razvoj zajednice</t>
  </si>
  <si>
    <t>Funkcijska klasifikacija: 0911 Predškolsko obrazovanje</t>
  </si>
  <si>
    <t>Funkcijska klasifikacija: 0421 Poljoprivreda</t>
  </si>
  <si>
    <t>Funkcijska klasifikacija: 0912 Osnovno obrazovanje</t>
  </si>
  <si>
    <t>Funkcijska klasifikacija: 0950 Obrazovanje koje se ne može def.po stupnju</t>
  </si>
  <si>
    <t>Funkcijska klasifikacija: 1090 Akt.socijalne zaštite koje nisu dr.svrstane</t>
  </si>
  <si>
    <t>Funkcijska klasifikacija: 0220 Civilna obrana</t>
  </si>
  <si>
    <t>Funkcijska klasifikacija: 0320 Usluge protupožarne zaštite</t>
  </si>
  <si>
    <t>Funkcijska klasifikacija: 0820 Službe kulture</t>
  </si>
  <si>
    <t>Funkcijska klasifikacija: 0810 Službe rekreacije i sporta</t>
  </si>
  <si>
    <t>Funkcijska klas.: 0660 Ras.vezani za stanovanje i kom.pogod.koji nisu dr.svrst.</t>
  </si>
  <si>
    <t>Funkcijska klasifikacija: 0451 Cestovni promet</t>
  </si>
  <si>
    <t>Funkcijska klasifikacija: 0640 Ulična rasvjeta</t>
  </si>
  <si>
    <t>Izvršenje za        1.-6. 2024. g.</t>
  </si>
  <si>
    <t>Izvršenje za      1.-6. 2024. g.</t>
  </si>
  <si>
    <t>NAMJENSKI PRIMICI</t>
  </si>
  <si>
    <t>Izdaci za otplatu glavnice primljenih kredita i zajmova</t>
  </si>
  <si>
    <t>RAZDJEL 001 OPĆINSKO VIJEĆE I OPĆINSKI NAČELNIK</t>
  </si>
  <si>
    <t>GLAVA 00101 OPĆINSKO VIJEĆE I OPĆINSKI NAČELNIK</t>
  </si>
  <si>
    <t>PROGRAM 1001 RAD OPĆINSKOG VIJEĆA I OPĆINSKOG NAČELNIKA</t>
  </si>
  <si>
    <t>A100102 Rad političkih stranaka</t>
  </si>
  <si>
    <t>A100103 Izbori</t>
  </si>
  <si>
    <t>Naknade građanima i kućanstvima na temelju osiguranja i druge naknade</t>
  </si>
  <si>
    <t>Kazne, penali i naknade šteta</t>
  </si>
  <si>
    <t>Naknade šteta pravnim i fizičkim osobama</t>
  </si>
  <si>
    <t>PROGRAM 1002 JEDINSTVENI UPRAVNI ODJEL</t>
  </si>
  <si>
    <t>A100201 Redovni poslovi</t>
  </si>
  <si>
    <t>K100201 Projektno-tehničke dokumentacije</t>
  </si>
  <si>
    <t>PROGRAM 1003 IZGRADNJA OBJEKATA I DRUGA KAPITALNA ULAGANJA</t>
  </si>
  <si>
    <t>Ostali nespomenuti građevinski objekti</t>
  </si>
  <si>
    <t>GLAVA 00301 POLJOPRIVREDA, DRUŠTVENE, SOCIJALNE I DR. DJELATNOSTI</t>
  </si>
  <si>
    <t>PROGRAM 1004 POLJOPRIVREDA</t>
  </si>
  <si>
    <t>PROGRAM 1005 OBRAZOVANJE</t>
  </si>
  <si>
    <t>A100501 Predškolski odgoj</t>
  </si>
  <si>
    <t>K100501 Izgradnja dječjeg vrtića u Goli</t>
  </si>
  <si>
    <t>A100502 Osnovnoškolsko obrazovanje</t>
  </si>
  <si>
    <t>A100503 Stipendije učenika i studenata</t>
  </si>
  <si>
    <t>PROGRAM 1006 SOCIJALNA SKRB</t>
  </si>
  <si>
    <t>A100601 Naknade za potpore građanima, kućanstvima i udrugama</t>
  </si>
  <si>
    <t>PROGRAM 1007 ORGANIZACIJA I PROVOĐENJE ZAŠTITE I SPAŠAVANJA</t>
  </si>
  <si>
    <t>A100701 Civilna zaštita i HGSS</t>
  </si>
  <si>
    <t>A100702 Zaštita od požara</t>
  </si>
  <si>
    <t>PROGRAM 1008 RAZVOJ CIVILNOG DRUŠTAVA</t>
  </si>
  <si>
    <t>A100801 Kultura</t>
  </si>
  <si>
    <t>A100802 Sport i rekreacija</t>
  </si>
  <si>
    <t>A100803 Ostale udruge, zajednice i društva</t>
  </si>
  <si>
    <t>Funkcijska klas.: 0860 Ras.za rekreaciju, kulturu i religiju koji nisu dr.svrstani</t>
  </si>
  <si>
    <t>PROGRAM 1009 ODRŽAVANJE KOMUNALNE INFRASTRUKTURE</t>
  </si>
  <si>
    <t>A100901 Održavanje nerazvrstanih cesta i poljskih putova</t>
  </si>
  <si>
    <t>A100902 Održavanje čistoće javnih površina</t>
  </si>
  <si>
    <t>A100903 Održavanje i potrošnja javne rasvjete</t>
  </si>
  <si>
    <t>A100904 Održavanje javnih zelenih površina</t>
  </si>
  <si>
    <t>A100906 Održavanje groblja</t>
  </si>
  <si>
    <t>PROGRAM 1010 IZGRADNJA KOMUNALNE INFRASTRUKTURE</t>
  </si>
  <si>
    <t>K 101001 Izgradnja nerazvrstanih cesta</t>
  </si>
  <si>
    <t>K 101002 Izgradnja pješačkih staza</t>
  </si>
  <si>
    <t>Pristojbe i naknade</t>
  </si>
  <si>
    <t>Pomoći unutar općeg proračuna</t>
  </si>
  <si>
    <t>Tekuć pomoći unutar općeg proračuna</t>
  </si>
  <si>
    <t>Otplata glavnice primljenih zajmova od dr.razina vlasti</t>
  </si>
  <si>
    <t>Otplata glavnice primljenih zajmova od drž.pror.-kratkoročni</t>
  </si>
  <si>
    <t>Otplata glavnice primljenih zajmova od drugih razina vlasti</t>
  </si>
  <si>
    <t>Otplata glavnice primljenih zajmova od državnog proračuna</t>
  </si>
  <si>
    <t>Tekuće pomoći unutar općeg proračuna</t>
  </si>
  <si>
    <t>0131</t>
  </si>
  <si>
    <t>Opće usluge vezane za službenike</t>
  </si>
  <si>
    <t>Funkcijska klasifikacija: 0131 Opće usluge vezane za službenike</t>
  </si>
  <si>
    <t>0860</t>
  </si>
  <si>
    <t>Rashodi za rekreaciju, kulturu i religiju koji nisu dr.svrstani</t>
  </si>
  <si>
    <t>GLAVA 00301 POLJOPRIVREDA, DRUŠTVENE, SOCIJALNE I DRUGE DJELTANOSTI</t>
  </si>
  <si>
    <t>Plan za 2025. godinu</t>
  </si>
  <si>
    <t>Izvršenje za       1.-6. 2025. g</t>
  </si>
  <si>
    <t>Izvršenje za        1.-6. 2025. g.</t>
  </si>
  <si>
    <t>Izvršenje za       1.-6. 2025. g.</t>
  </si>
  <si>
    <t>Izvršenje za        1.-6.2024. g.</t>
  </si>
  <si>
    <t>Izvršenje za      1.-6.2025. g.</t>
  </si>
  <si>
    <t>Izvršenje za      1.-6. 2025. g.</t>
  </si>
  <si>
    <t xml:space="preserve">      o izvršenju Proračuna Općine Gola za 2025. godinu nalaze se u prilogu ovog Polugodišnjeg izvještaja i čine njegov sastavni dio.</t>
  </si>
  <si>
    <t>URBROJ:2137-6-25-1</t>
  </si>
  <si>
    <t xml:space="preserve"> 1.-6. 2024. g.</t>
  </si>
  <si>
    <t>za 2025. g.</t>
  </si>
  <si>
    <t>1.-6. 2025. g.</t>
  </si>
  <si>
    <t>POLUGODIŠNJI IZVJEŠTAJ O IZVRŠENJU PRORAČUNA OPĆINE GOLA ZA 2025. GODINU</t>
  </si>
  <si>
    <t>A100104 Promicanje kulturnog ugleda Općine Gola</t>
  </si>
  <si>
    <t>K100301 Opremanje i uređenje društvenih i drugih objekata</t>
  </si>
  <si>
    <t>K100302 Projekt "Bolenov put"</t>
  </si>
  <si>
    <t>K100304 Rekonstrukcija ograde i opremanje nogometnog igrališta u Goli</t>
  </si>
  <si>
    <t>K100305 Rekonstrukcija i dogradnja klupskog objekta NK Fugaplast i</t>
  </si>
  <si>
    <t>modernizacija nogometnog igrališta u Goli</t>
  </si>
  <si>
    <t>K100306 Rekonstrukcija i opremanje kuhinje i Društvenog doma u Ždali</t>
  </si>
  <si>
    <t>A100401 Sufinanciranje programa i projekata u poljoprivredi</t>
  </si>
  <si>
    <t>A100908 Veterinarsko higijeničarski poslovi</t>
  </si>
  <si>
    <t>Kapitalne pomoći iz proračuna</t>
  </si>
  <si>
    <t>Pomoći izravnanja za decentralizirane funkcije</t>
  </si>
  <si>
    <t>Pomoći fiskalnog izravnanja</t>
  </si>
  <si>
    <t>Tekuće pomoći temeljem prijenosa EU sredstava</t>
  </si>
  <si>
    <t>Kapitalne pomoći unutar općeg proračuna</t>
  </si>
  <si>
    <t>Uredska oprema i namještaj</t>
  </si>
  <si>
    <t xml:space="preserve">     Proračun Općine Gola za 2025. godinu ("Službeni glasnik Koprivničko-križevačke županije" broj 31/24) (u daljnjem tekstu:</t>
  </si>
  <si>
    <t>K100303 Energetska obnova zgrade</t>
  </si>
  <si>
    <t>A100907 Dezinfekcija, dezinsekcija i deratizacija</t>
  </si>
  <si>
    <t>Nematerijalna proizvedena imovina</t>
  </si>
  <si>
    <t>Rashodi za dodatna ulaganja na nefinancijskoj imovini</t>
  </si>
  <si>
    <t>Pomoći iz inoz.i od subjekata unutar općeg proračuna</t>
  </si>
  <si>
    <t>građanima i kućanstvima u tuzemstvu</t>
  </si>
  <si>
    <t>Nematerijalna imovina</t>
  </si>
  <si>
    <t>Ostala nematerijalna imovina</t>
  </si>
  <si>
    <t>A100905 Održavanje građevina, uređaja i predmeta javne namjene</t>
  </si>
  <si>
    <t>KLASA: 400-03/25-01/01</t>
  </si>
  <si>
    <t>prof. dr. sc. Krešimir Salajpal</t>
  </si>
  <si>
    <t>Koprivničko-križevačke županije" broj 4/21), Općinsko vijeće Općine Gola na 3. sjednici održanoj 11. rujna 2025. godine donijelo je</t>
  </si>
  <si>
    <t>Gola, 11. rujna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</si>
</sst>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2246DE"/>
      <name val="Calibri"/>
      <family val="2"/>
      <scheme val="minor"/>
    </font>
    <font>
      <b/>
      <sz val="11"/>
      <color rgb="FF2246DE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635"/>
      <name val="Calibri"/>
      <family val="2"/>
      <scheme val="minor"/>
    </font>
    <font>
      <b/>
      <sz val="11"/>
      <color rgb="FF007635"/>
      <name val="Calibri"/>
      <family val="2"/>
      <scheme val="minor"/>
    </font>
    <font>
      <b/>
      <sz val="11"/>
      <color rgb="FF804238"/>
      <name val="Calibri"/>
      <family val="2"/>
      <charset val="238"/>
      <scheme val="minor"/>
    </font>
    <font>
      <sz val="11"/>
      <color rgb="FF804238"/>
      <name val="Calibri"/>
      <family val="2"/>
      <charset val="238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color rgb="FF990099"/>
      <name val="Calibri"/>
      <family val="2"/>
      <scheme val="minor"/>
    </font>
    <font>
      <b/>
      <sz val="11"/>
      <color theme="6" tint="-0.249977111117893"/>
      <name val="Calibri"/>
      <family val="2"/>
      <charset val="238"/>
      <scheme val="minor"/>
    </font>
    <font>
      <sz val="11"/>
      <color theme="6" tint="-0.249977111117893"/>
      <name val="Calibri"/>
      <family val="2"/>
      <charset val="238"/>
      <scheme val="minor"/>
    </font>
    <font>
      <b/>
      <sz val="11"/>
      <color rgb="FF2329A1"/>
      <name val="Calibri"/>
      <family val="2"/>
      <charset val="238"/>
      <scheme val="minor"/>
    </font>
    <font>
      <sz val="11"/>
      <color rgb="FF2329A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5" tint="-0.249977111117893"/>
      <name val="Calibri"/>
      <family val="2"/>
      <charset val="238"/>
      <scheme val="minor"/>
    </font>
    <font>
      <i/>
      <sz val="11"/>
      <color rgb="FF804238"/>
      <name val="Calibri"/>
      <family val="2"/>
      <charset val="238"/>
      <scheme val="minor"/>
    </font>
    <font>
      <b/>
      <sz val="11"/>
      <color rgb="FF336600"/>
      <name val="Calibri"/>
      <family val="2"/>
      <charset val="238"/>
      <scheme val="minor"/>
    </font>
    <font>
      <sz val="11"/>
      <color rgb="FF336600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6">
    <xf numFmtId="0" fontId="0" fillId="0" borderId="0" xfId="0"/>
    <xf numFmtId="0" fontId="59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9" fillId="0" borderId="1" xfId="0" applyFont="1" applyBorder="1"/>
    <xf numFmtId="4" fontId="59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59" fillId="0" borderId="1" xfId="0" applyNumberFormat="1" applyFont="1" applyBorder="1"/>
    <xf numFmtId="0" fontId="0" fillId="0" borderId="1" xfId="0" applyNumberFormat="1" applyBorder="1"/>
    <xf numFmtId="4" fontId="59" fillId="0" borderId="0" xfId="0" applyNumberFormat="1" applyFont="1" applyBorder="1"/>
    <xf numFmtId="4" fontId="0" fillId="0" borderId="0" xfId="0" applyNumberFormat="1" applyBorder="1"/>
    <xf numFmtId="0" fontId="59" fillId="0" borderId="1" xfId="0" applyFont="1" applyBorder="1" applyAlignment="1">
      <alignment horizontal="left"/>
    </xf>
    <xf numFmtId="4" fontId="59" fillId="0" borderId="1" xfId="0" applyNumberFormat="1" applyFont="1" applyBorder="1" applyAlignment="1">
      <alignment horizontal="right"/>
    </xf>
    <xf numFmtId="4" fontId="58" fillId="0" borderId="1" xfId="0" applyNumberFormat="1" applyFont="1" applyBorder="1"/>
    <xf numFmtId="0" fontId="58" fillId="0" borderId="1" xfId="0" applyFont="1" applyBorder="1"/>
    <xf numFmtId="4" fontId="0" fillId="0" borderId="0" xfId="0" applyNumberFormat="1"/>
    <xf numFmtId="0" fontId="5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57" fillId="0" borderId="1" xfId="0" applyFont="1" applyBorder="1"/>
    <xf numFmtId="4" fontId="57" fillId="0" borderId="1" xfId="0" applyNumberFormat="1" applyFont="1" applyBorder="1"/>
    <xf numFmtId="0" fontId="56" fillId="0" borderId="1" xfId="0" applyFont="1" applyBorder="1"/>
    <xf numFmtId="4" fontId="56" fillId="0" borderId="1" xfId="0" applyNumberFormat="1" applyFont="1" applyBorder="1"/>
    <xf numFmtId="4" fontId="55" fillId="0" borderId="1" xfId="0" applyNumberFormat="1" applyFont="1" applyBorder="1"/>
    <xf numFmtId="4" fontId="54" fillId="0" borderId="1" xfId="0" applyNumberFormat="1" applyFont="1" applyBorder="1"/>
    <xf numFmtId="4" fontId="53" fillId="0" borderId="1" xfId="0" applyNumberFormat="1" applyFont="1" applyBorder="1"/>
    <xf numFmtId="4" fontId="59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59" fillId="0" borderId="1" xfId="0" applyFont="1" applyBorder="1" applyAlignment="1">
      <alignment horizontal="right"/>
    </xf>
    <xf numFmtId="0" fontId="52" fillId="0" borderId="1" xfId="0" applyFont="1" applyBorder="1"/>
    <xf numFmtId="0" fontId="52" fillId="0" borderId="4" xfId="0" applyFont="1" applyBorder="1" applyAlignment="1"/>
    <xf numFmtId="4" fontId="52" fillId="0" borderId="1" xfId="0" applyNumberFormat="1" applyFont="1" applyBorder="1"/>
    <xf numFmtId="4" fontId="52" fillId="0" borderId="2" xfId="0" applyNumberFormat="1" applyFont="1" applyBorder="1" applyAlignment="1"/>
    <xf numFmtId="0" fontId="52" fillId="0" borderId="0" xfId="0" applyFont="1"/>
    <xf numFmtId="4" fontId="0" fillId="0" borderId="1" xfId="0" applyNumberFormat="1" applyBorder="1" applyAlignment="1">
      <alignment horizontal="right"/>
    </xf>
    <xf numFmtId="0" fontId="50" fillId="0" borderId="2" xfId="0" applyFont="1" applyBorder="1" applyAlignment="1"/>
    <xf numFmtId="0" fontId="0" fillId="0" borderId="6" xfId="0" applyBorder="1" applyAlignment="1">
      <alignment horizontal="center"/>
    </xf>
    <xf numFmtId="0" fontId="0" fillId="0" borderId="3" xfId="0" applyBorder="1"/>
    <xf numFmtId="0" fontId="61" fillId="0" borderId="0" xfId="0" applyFont="1"/>
    <xf numFmtId="4" fontId="62" fillId="0" borderId="1" xfId="0" applyNumberFormat="1" applyFont="1" applyBorder="1"/>
    <xf numFmtId="4" fontId="48" fillId="0" borderId="1" xfId="0" applyNumberFormat="1" applyFont="1" applyBorder="1"/>
    <xf numFmtId="0" fontId="47" fillId="0" borderId="1" xfId="0" applyFont="1" applyBorder="1"/>
    <xf numFmtId="4" fontId="47" fillId="0" borderId="1" xfId="0" applyNumberFormat="1" applyFont="1" applyBorder="1"/>
    <xf numFmtId="0" fontId="46" fillId="0" borderId="1" xfId="0" applyFont="1" applyBorder="1"/>
    <xf numFmtId="0" fontId="46" fillId="0" borderId="4" xfId="0" applyFont="1" applyBorder="1" applyAlignment="1"/>
    <xf numFmtId="4" fontId="46" fillId="0" borderId="1" xfId="0" applyNumberFormat="1" applyFont="1" applyBorder="1"/>
    <xf numFmtId="4" fontId="46" fillId="0" borderId="2" xfId="0" applyNumberFormat="1" applyFont="1" applyBorder="1" applyAlignment="1"/>
    <xf numFmtId="4" fontId="46" fillId="0" borderId="4" xfId="0" applyNumberFormat="1" applyFont="1" applyBorder="1" applyAlignment="1"/>
    <xf numFmtId="0" fontId="46" fillId="0" borderId="0" xfId="0" applyFont="1"/>
    <xf numFmtId="4" fontId="45" fillId="0" borderId="1" xfId="0" applyNumberFormat="1" applyFont="1" applyBorder="1"/>
    <xf numFmtId="0" fontId="56" fillId="0" borderId="5" xfId="0" applyFont="1" applyBorder="1"/>
    <xf numFmtId="0" fontId="56" fillId="0" borderId="5" xfId="0" applyFont="1" applyBorder="1" applyAlignment="1"/>
    <xf numFmtId="4" fontId="56" fillId="0" borderId="5" xfId="0" applyNumberFormat="1" applyFont="1" applyBorder="1"/>
    <xf numFmtId="4" fontId="59" fillId="0" borderId="5" xfId="0" applyNumberFormat="1" applyFont="1" applyBorder="1" applyAlignment="1"/>
    <xf numFmtId="0" fontId="44" fillId="0" borderId="0" xfId="0" applyFont="1"/>
    <xf numFmtId="49" fontId="59" fillId="0" borderId="1" xfId="0" applyNumberFormat="1" applyFont="1" applyBorder="1" applyAlignment="1">
      <alignment horizontal="left"/>
    </xf>
    <xf numFmtId="0" fontId="43" fillId="0" borderId="1" xfId="0" applyFont="1" applyBorder="1" applyAlignment="1">
      <alignment horizontal="left"/>
    </xf>
    <xf numFmtId="4" fontId="43" fillId="0" borderId="1" xfId="0" applyNumberFormat="1" applyFont="1" applyBorder="1" applyAlignment="1">
      <alignment horizontal="right"/>
    </xf>
    <xf numFmtId="0" fontId="43" fillId="0" borderId="0" xfId="0" applyFont="1"/>
    <xf numFmtId="0" fontId="43" fillId="0" borderId="1" xfId="0" applyFont="1" applyBorder="1"/>
    <xf numFmtId="4" fontId="43" fillId="0" borderId="1" xfId="0" applyNumberFormat="1" applyFont="1" applyBorder="1"/>
    <xf numFmtId="0" fontId="43" fillId="0" borderId="1" xfId="0" applyFont="1" applyBorder="1" applyAlignment="1">
      <alignment horizontal="right"/>
    </xf>
    <xf numFmtId="49" fontId="59" fillId="0" borderId="1" xfId="0" applyNumberFormat="1" applyFont="1" applyBorder="1"/>
    <xf numFmtId="49" fontId="63" fillId="0" borderId="1" xfId="0" applyNumberFormat="1" applyFont="1" applyBorder="1"/>
    <xf numFmtId="49" fontId="63" fillId="0" borderId="2" xfId="0" applyNumberFormat="1" applyFont="1" applyBorder="1" applyAlignment="1"/>
    <xf numFmtId="0" fontId="63" fillId="0" borderId="4" xfId="0" applyFont="1" applyBorder="1" applyAlignment="1"/>
    <xf numFmtId="4" fontId="63" fillId="0" borderId="1" xfId="0" applyNumberFormat="1" applyFont="1" applyBorder="1"/>
    <xf numFmtId="4" fontId="63" fillId="0" borderId="2" xfId="0" applyNumberFormat="1" applyFont="1" applyBorder="1" applyAlignment="1"/>
    <xf numFmtId="4" fontId="63" fillId="0" borderId="4" xfId="0" applyNumberFormat="1" applyFont="1" applyBorder="1" applyAlignment="1"/>
    <xf numFmtId="0" fontId="64" fillId="0" borderId="0" xfId="0" applyFont="1"/>
    <xf numFmtId="0" fontId="63" fillId="0" borderId="2" xfId="0" applyFont="1" applyBorder="1" applyAlignment="1"/>
    <xf numFmtId="0" fontId="64" fillId="0" borderId="4" xfId="0" applyFont="1" applyBorder="1" applyAlignment="1"/>
    <xf numFmtId="0" fontId="0" fillId="0" borderId="1" xfId="0" applyBorder="1" applyAlignment="1">
      <alignment horizontal="left"/>
    </xf>
    <xf numFmtId="0" fontId="41" fillId="0" borderId="1" xfId="0" applyFont="1" applyBorder="1" applyAlignment="1">
      <alignment horizontal="right"/>
    </xf>
    <xf numFmtId="0" fontId="41" fillId="0" borderId="1" xfId="0" applyFont="1" applyBorder="1"/>
    <xf numFmtId="4" fontId="41" fillId="0" borderId="1" xfId="0" applyNumberFormat="1" applyFont="1" applyBorder="1"/>
    <xf numFmtId="0" fontId="43" fillId="0" borderId="0" xfId="0" applyFont="1" applyBorder="1"/>
    <xf numFmtId="4" fontId="43" fillId="0" borderId="0" xfId="0" applyNumberFormat="1" applyFont="1" applyBorder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0" fillId="0" borderId="0" xfId="0" applyNumberFormat="1" applyBorder="1"/>
    <xf numFmtId="4" fontId="51" fillId="0" borderId="0" xfId="0" applyNumberFormat="1" applyFont="1" applyBorder="1"/>
    <xf numFmtId="4" fontId="38" fillId="0" borderId="1" xfId="0" applyNumberFormat="1" applyFont="1" applyBorder="1" applyAlignment="1">
      <alignment horizontal="right"/>
    </xf>
    <xf numFmtId="4" fontId="37" fillId="0" borderId="1" xfId="0" applyNumberFormat="1" applyFont="1" applyBorder="1" applyAlignment="1">
      <alignment horizontal="right"/>
    </xf>
    <xf numFmtId="4" fontId="37" fillId="0" borderId="1" xfId="0" applyNumberFormat="1" applyFont="1" applyBorder="1"/>
    <xf numFmtId="0" fontId="59" fillId="0" borderId="0" xfId="0" applyFont="1" applyAlignment="1">
      <alignment horizontal="center"/>
    </xf>
    <xf numFmtId="0" fontId="0" fillId="0" borderId="3" xfId="0" applyBorder="1" applyAlignment="1"/>
    <xf numFmtId="0" fontId="59" fillId="0" borderId="3" xfId="0" applyNumberFormat="1" applyFont="1" applyBorder="1"/>
    <xf numFmtId="4" fontId="59" fillId="0" borderId="3" xfId="0" applyNumberFormat="1" applyFont="1" applyBorder="1"/>
    <xf numFmtId="4" fontId="59" fillId="0" borderId="3" xfId="0" applyNumberFormat="1" applyFont="1" applyBorder="1" applyAlignment="1">
      <alignment horizontal="right"/>
    </xf>
    <xf numFmtId="0" fontId="43" fillId="0" borderId="3" xfId="0" applyFont="1" applyBorder="1" applyAlignment="1">
      <alignment horizontal="right"/>
    </xf>
    <xf numFmtId="0" fontId="43" fillId="0" borderId="3" xfId="0" applyFont="1" applyBorder="1"/>
    <xf numFmtId="4" fontId="43" fillId="0" borderId="3" xfId="0" applyNumberFormat="1" applyFont="1" applyBorder="1"/>
    <xf numFmtId="4" fontId="55" fillId="0" borderId="3" xfId="0" applyNumberFormat="1" applyFont="1" applyBorder="1"/>
    <xf numFmtId="4" fontId="59" fillId="0" borderId="3" xfId="0" applyNumberFormat="1" applyFont="1" applyBorder="1" applyAlignment="1"/>
    <xf numFmtId="4" fontId="36" fillId="0" borderId="0" xfId="0" applyNumberFormat="1" applyFont="1" applyBorder="1"/>
    <xf numFmtId="0" fontId="59" fillId="0" borderId="0" xfId="0" applyFont="1" applyAlignment="1">
      <alignment horizontal="center"/>
    </xf>
    <xf numFmtId="0" fontId="59" fillId="0" borderId="2" xfId="0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62" fillId="0" borderId="1" xfId="0" applyFont="1" applyBorder="1"/>
    <xf numFmtId="0" fontId="35" fillId="0" borderId="1" xfId="0" applyFont="1" applyBorder="1"/>
    <xf numFmtId="0" fontId="34" fillId="0" borderId="1" xfId="0" applyFont="1" applyBorder="1"/>
    <xf numFmtId="4" fontId="34" fillId="0" borderId="1" xfId="0" applyNumberFormat="1" applyFont="1" applyBorder="1"/>
    <xf numFmtId="0" fontId="34" fillId="0" borderId="0" xfId="0" applyFont="1"/>
    <xf numFmtId="0" fontId="34" fillId="0" borderId="4" xfId="0" applyFont="1" applyBorder="1" applyAlignment="1"/>
    <xf numFmtId="4" fontId="34" fillId="0" borderId="2" xfId="0" applyNumberFormat="1" applyFont="1" applyBorder="1" applyAlignment="1"/>
    <xf numFmtId="4" fontId="34" fillId="0" borderId="4" xfId="0" applyNumberFormat="1" applyFont="1" applyBorder="1" applyAlignment="1"/>
    <xf numFmtId="0" fontId="33" fillId="0" borderId="1" xfId="0" applyFont="1" applyBorder="1" applyAlignment="1">
      <alignment horizontal="left"/>
    </xf>
    <xf numFmtId="0" fontId="32" fillId="0" borderId="1" xfId="0" applyFont="1" applyBorder="1"/>
    <xf numFmtId="4" fontId="32" fillId="0" borderId="1" xfId="0" applyNumberFormat="1" applyFont="1" applyBorder="1"/>
    <xf numFmtId="0" fontId="32" fillId="0" borderId="0" xfId="0" applyFont="1"/>
    <xf numFmtId="0" fontId="32" fillId="0" borderId="4" xfId="0" applyFont="1" applyBorder="1" applyAlignment="1"/>
    <xf numFmtId="4" fontId="32" fillId="0" borderId="2" xfId="0" applyNumberFormat="1" applyFont="1" applyBorder="1" applyAlignment="1"/>
    <xf numFmtId="4" fontId="32" fillId="0" borderId="4" xfId="0" applyNumberFormat="1" applyFont="1" applyBorder="1" applyAlignment="1"/>
    <xf numFmtId="0" fontId="40" fillId="0" borderId="2" xfId="0" applyFont="1" applyBorder="1" applyAlignment="1"/>
    <xf numFmtId="4" fontId="31" fillId="0" borderId="1" xfId="0" applyNumberFormat="1" applyFont="1" applyBorder="1"/>
    <xf numFmtId="4" fontId="30" fillId="0" borderId="1" xfId="0" applyNumberFormat="1" applyFont="1" applyBorder="1"/>
    <xf numFmtId="4" fontId="61" fillId="0" borderId="1" xfId="0" applyNumberFormat="1" applyFont="1" applyBorder="1"/>
    <xf numFmtId="0" fontId="29" fillId="0" borderId="1" xfId="0" applyFont="1" applyBorder="1"/>
    <xf numFmtId="0" fontId="65" fillId="0" borderId="0" xfId="0" applyFont="1"/>
    <xf numFmtId="0" fontId="66" fillId="0" borderId="0" xfId="0" applyFont="1"/>
    <xf numFmtId="0" fontId="65" fillId="0" borderId="1" xfId="0" applyFont="1" applyBorder="1"/>
    <xf numFmtId="4" fontId="65" fillId="0" borderId="1" xfId="0" applyNumberFormat="1" applyFont="1" applyBorder="1"/>
    <xf numFmtId="4" fontId="59" fillId="0" borderId="3" xfId="0" applyNumberFormat="1" applyFont="1" applyBorder="1" applyAlignment="1"/>
    <xf numFmtId="49" fontId="65" fillId="0" borderId="1" xfId="0" applyNumberFormat="1" applyFont="1" applyBorder="1"/>
    <xf numFmtId="0" fontId="66" fillId="0" borderId="1" xfId="0" applyFont="1" applyBorder="1"/>
    <xf numFmtId="4" fontId="66" fillId="0" borderId="1" xfId="0" applyNumberFormat="1" applyFont="1" applyBorder="1"/>
    <xf numFmtId="0" fontId="65" fillId="0" borderId="1" xfId="0" applyFont="1" applyBorder="1" applyAlignment="1">
      <alignment horizontal="center"/>
    </xf>
    <xf numFmtId="0" fontId="65" fillId="0" borderId="1" xfId="0" applyFont="1" applyBorder="1" applyAlignment="1">
      <alignment horizontal="left"/>
    </xf>
    <xf numFmtId="4" fontId="65" fillId="0" borderId="1" xfId="0" applyNumberFormat="1" applyFont="1" applyBorder="1" applyAlignment="1">
      <alignment horizontal="right"/>
    </xf>
    <xf numFmtId="4" fontId="59" fillId="0" borderId="1" xfId="0" applyNumberFormat="1" applyFont="1" applyFill="1" applyBorder="1" applyAlignment="1">
      <alignment horizontal="right"/>
    </xf>
    <xf numFmtId="0" fontId="27" fillId="0" borderId="2" xfId="0" applyFont="1" applyBorder="1" applyAlignment="1"/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right"/>
    </xf>
    <xf numFmtId="0" fontId="0" fillId="0" borderId="0" xfId="0" applyBorder="1" applyAlignment="1"/>
    <xf numFmtId="4" fontId="0" fillId="0" borderId="0" xfId="0" applyNumberFormat="1" applyBorder="1" applyAlignment="1"/>
    <xf numFmtId="0" fontId="28" fillId="0" borderId="2" xfId="0" applyFont="1" applyBorder="1" applyAlignment="1"/>
    <xf numFmtId="4" fontId="53" fillId="0" borderId="0" xfId="0" applyNumberFormat="1" applyFont="1" applyBorder="1"/>
    <xf numFmtId="0" fontId="42" fillId="0" borderId="0" xfId="0" applyFont="1" applyBorder="1"/>
    <xf numFmtId="4" fontId="39" fillId="0" borderId="0" xfId="0" applyNumberFormat="1" applyFont="1" applyBorder="1"/>
    <xf numFmtId="0" fontId="41" fillId="0" borderId="0" xfId="0" applyFont="1" applyBorder="1" applyAlignment="1">
      <alignment horizontal="right"/>
    </xf>
    <xf numFmtId="0" fontId="41" fillId="0" borderId="0" xfId="0" applyFont="1" applyBorder="1"/>
    <xf numFmtId="4" fontId="41" fillId="0" borderId="0" xfId="0" applyNumberFormat="1" applyFont="1" applyBorder="1"/>
    <xf numFmtId="4" fontId="37" fillId="0" borderId="0" xfId="0" applyNumberFormat="1" applyFont="1" applyBorder="1"/>
    <xf numFmtId="4" fontId="26" fillId="0" borderId="1" xfId="0" applyNumberFormat="1" applyFont="1" applyBorder="1" applyAlignment="1">
      <alignment horizontal="right"/>
    </xf>
    <xf numFmtId="4" fontId="26" fillId="0" borderId="1" xfId="0" applyNumberFormat="1" applyFont="1" applyBorder="1"/>
    <xf numFmtId="0" fontId="65" fillId="0" borderId="2" xfId="0" applyFont="1" applyBorder="1" applyAlignment="1"/>
    <xf numFmtId="4" fontId="65" fillId="0" borderId="2" xfId="0" applyNumberFormat="1" applyFont="1" applyBorder="1" applyAlignment="1"/>
    <xf numFmtId="4" fontId="65" fillId="0" borderId="4" xfId="0" applyNumberFormat="1" applyFont="1" applyBorder="1" applyAlignment="1"/>
    <xf numFmtId="0" fontId="66" fillId="0" borderId="4" xfId="0" applyFont="1" applyBorder="1" applyAlignment="1"/>
    <xf numFmtId="0" fontId="25" fillId="0" borderId="1" xfId="0" applyFont="1" applyBorder="1"/>
    <xf numFmtId="0" fontId="25" fillId="0" borderId="2" xfId="0" applyFont="1" applyBorder="1" applyAlignment="1"/>
    <xf numFmtId="0" fontId="25" fillId="0" borderId="4" xfId="0" applyFont="1" applyBorder="1" applyAlignment="1"/>
    <xf numFmtId="4" fontId="25" fillId="0" borderId="1" xfId="0" applyNumberFormat="1" applyFont="1" applyBorder="1"/>
    <xf numFmtId="4" fontId="25" fillId="0" borderId="2" xfId="0" applyNumberFormat="1" applyFont="1" applyBorder="1" applyAlignment="1"/>
    <xf numFmtId="4" fontId="25" fillId="0" borderId="4" xfId="0" applyNumberFormat="1" applyFont="1" applyBorder="1" applyAlignment="1"/>
    <xf numFmtId="0" fontId="25" fillId="0" borderId="0" xfId="0" applyFo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6" fillId="0" borderId="2" xfId="0" applyFont="1" applyBorder="1" applyAlignment="1"/>
    <xf numFmtId="0" fontId="56" fillId="0" borderId="4" xfId="0" applyFont="1" applyBorder="1" applyAlignment="1"/>
    <xf numFmtId="0" fontId="24" fillId="0" borderId="0" xfId="0" applyFont="1"/>
    <xf numFmtId="0" fontId="24" fillId="0" borderId="0" xfId="0" applyNumberFormat="1" applyFont="1" applyBorder="1"/>
    <xf numFmtId="4" fontId="24" fillId="0" borderId="0" xfId="0" applyNumberFormat="1" applyFont="1" applyBorder="1"/>
    <xf numFmtId="4" fontId="66" fillId="0" borderId="0" xfId="0" applyNumberFormat="1" applyFont="1" applyBorder="1"/>
    <xf numFmtId="0" fontId="59" fillId="0" borderId="0" xfId="0" applyFont="1" applyAlignment="1">
      <alignment horizontal="center"/>
    </xf>
    <xf numFmtId="4" fontId="59" fillId="0" borderId="0" xfId="0" applyNumberFormat="1" applyFont="1"/>
    <xf numFmtId="0" fontId="59" fillId="0" borderId="0" xfId="0" applyFont="1" applyAlignment="1">
      <alignment horizontal="center"/>
    </xf>
    <xf numFmtId="0" fontId="23" fillId="0" borderId="1" xfId="0" applyFont="1" applyBorder="1"/>
    <xf numFmtId="0" fontId="59" fillId="0" borderId="2" xfId="0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0" fillId="0" borderId="4" xfId="0" applyBorder="1" applyAlignment="1"/>
    <xf numFmtId="0" fontId="56" fillId="0" borderId="2" xfId="0" applyFont="1" applyBorder="1" applyAlignment="1"/>
    <xf numFmtId="0" fontId="56" fillId="0" borderId="4" xfId="0" applyFont="1" applyBorder="1" applyAlignment="1"/>
    <xf numFmtId="0" fontId="32" fillId="0" borderId="2" xfId="0" applyFont="1" applyBorder="1" applyAlignment="1"/>
    <xf numFmtId="0" fontId="0" fillId="0" borderId="2" xfId="0" applyBorder="1" applyAlignment="1"/>
    <xf numFmtId="4" fontId="56" fillId="0" borderId="2" xfId="0" applyNumberFormat="1" applyFont="1" applyBorder="1" applyAlignment="1"/>
    <xf numFmtId="4" fontId="56" fillId="0" borderId="4" xfId="0" applyNumberFormat="1" applyFont="1" applyBorder="1" applyAlignment="1"/>
    <xf numFmtId="0" fontId="0" fillId="0" borderId="3" xfId="0" applyBorder="1" applyAlignment="1"/>
    <xf numFmtId="0" fontId="62" fillId="0" borderId="0" xfId="0" applyFont="1"/>
    <xf numFmtId="0" fontId="22" fillId="0" borderId="1" xfId="0" applyFont="1" applyBorder="1"/>
    <xf numFmtId="4" fontId="22" fillId="0" borderId="1" xfId="0" applyNumberFormat="1" applyFont="1" applyBorder="1"/>
    <xf numFmtId="0" fontId="22" fillId="0" borderId="0" xfId="0" applyFont="1"/>
    <xf numFmtId="0" fontId="61" fillId="0" borderId="1" xfId="0" applyFont="1" applyBorder="1"/>
    <xf numFmtId="0" fontId="61" fillId="0" borderId="2" xfId="0" applyFont="1" applyBorder="1" applyAlignment="1"/>
    <xf numFmtId="0" fontId="61" fillId="0" borderId="4" xfId="0" applyFont="1" applyBorder="1" applyAlignment="1"/>
    <xf numFmtId="4" fontId="61" fillId="0" borderId="2" xfId="0" applyNumberFormat="1" applyFont="1" applyBorder="1" applyAlignment="1"/>
    <xf numFmtId="4" fontId="61" fillId="0" borderId="4" xfId="0" applyNumberFormat="1" applyFont="1" applyBorder="1" applyAlignment="1"/>
    <xf numFmtId="0" fontId="67" fillId="0" borderId="0" xfId="0" applyFont="1"/>
    <xf numFmtId="0" fontId="67" fillId="0" borderId="1" xfId="0" applyFont="1" applyBorder="1"/>
    <xf numFmtId="0" fontId="67" fillId="0" borderId="2" xfId="0" applyFont="1" applyBorder="1" applyAlignment="1"/>
    <xf numFmtId="0" fontId="67" fillId="0" borderId="4" xfId="0" applyFont="1" applyBorder="1" applyAlignment="1"/>
    <xf numFmtId="4" fontId="67" fillId="0" borderId="1" xfId="0" applyNumberFormat="1" applyFont="1" applyBorder="1"/>
    <xf numFmtId="4" fontId="67" fillId="0" borderId="2" xfId="0" applyNumberFormat="1" applyFont="1" applyBorder="1" applyAlignment="1"/>
    <xf numFmtId="4" fontId="67" fillId="0" borderId="4" xfId="0" applyNumberFormat="1" applyFont="1" applyBorder="1" applyAlignment="1"/>
    <xf numFmtId="0" fontId="22" fillId="0" borderId="2" xfId="0" applyFont="1" applyBorder="1" applyAlignment="1"/>
    <xf numFmtId="0" fontId="22" fillId="0" borderId="4" xfId="0" applyFont="1" applyBorder="1" applyAlignment="1"/>
    <xf numFmtId="4" fontId="22" fillId="0" borderId="2" xfId="0" applyNumberFormat="1" applyFont="1" applyBorder="1" applyAlignment="1"/>
    <xf numFmtId="4" fontId="22" fillId="0" borderId="4" xfId="0" applyNumberFormat="1" applyFont="1" applyBorder="1" applyAlignment="1"/>
    <xf numFmtId="0" fontId="63" fillId="0" borderId="0" xfId="0" applyFo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0" fillId="0" borderId="4" xfId="0" applyBorder="1" applyAlignment="1"/>
    <xf numFmtId="0" fontId="21" fillId="0" borderId="1" xfId="0" applyFont="1" applyBorder="1"/>
    <xf numFmtId="4" fontId="21" fillId="0" borderId="1" xfId="0" applyNumberFormat="1" applyFont="1" applyBorder="1"/>
    <xf numFmtId="0" fontId="21" fillId="0" borderId="0" xfId="0" applyFo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6" fillId="0" borderId="4" xfId="0" applyFont="1" applyBorder="1" applyAlignment="1"/>
    <xf numFmtId="0" fontId="56" fillId="0" borderId="2" xfId="0" applyFont="1" applyBorder="1" applyAlignment="1"/>
    <xf numFmtId="4" fontId="56" fillId="0" borderId="2" xfId="0" applyNumberFormat="1" applyFont="1" applyBorder="1" applyAlignment="1"/>
    <xf numFmtId="4" fontId="56" fillId="0" borderId="4" xfId="0" applyNumberFormat="1" applyFont="1" applyBorder="1" applyAlignment="1"/>
    <xf numFmtId="0" fontId="49" fillId="0" borderId="2" xfId="0" applyFont="1" applyBorder="1" applyAlignment="1"/>
    <xf numFmtId="0" fontId="20" fillId="0" borderId="2" xfId="0" applyFont="1" applyBorder="1" applyAlignment="1"/>
    <xf numFmtId="0" fontId="20" fillId="0" borderId="1" xfId="0" applyFont="1" applyBorder="1"/>
    <xf numFmtId="0" fontId="20" fillId="0" borderId="4" xfId="0" applyFont="1" applyBorder="1" applyAlignment="1"/>
    <xf numFmtId="4" fontId="20" fillId="0" borderId="1" xfId="0" applyNumberFormat="1" applyFont="1" applyBorder="1"/>
    <xf numFmtId="4" fontId="20" fillId="0" borderId="2" xfId="0" applyNumberFormat="1" applyFont="1" applyBorder="1" applyAlignment="1"/>
    <xf numFmtId="0" fontId="20" fillId="0" borderId="0" xfId="0" applyFont="1"/>
    <xf numFmtId="0" fontId="61" fillId="0" borderId="6" xfId="0" applyFont="1" applyBorder="1"/>
    <xf numFmtId="0" fontId="61" fillId="0" borderId="7" xfId="0" applyFont="1" applyBorder="1" applyAlignment="1"/>
    <xf numFmtId="0" fontId="61" fillId="0" borderId="8" xfId="0" applyFont="1" applyBorder="1" applyAlignment="1"/>
    <xf numFmtId="4" fontId="61" fillId="0" borderId="6" xfId="0" applyNumberFormat="1" applyFont="1" applyBorder="1"/>
    <xf numFmtId="4" fontId="61" fillId="0" borderId="7" xfId="0" applyNumberFormat="1" applyFont="1" applyBorder="1" applyAlignment="1"/>
    <xf numFmtId="4" fontId="61" fillId="0" borderId="8" xfId="0" applyNumberFormat="1" applyFont="1" applyBorder="1" applyAlignment="1"/>
    <xf numFmtId="0" fontId="19" fillId="0" borderId="2" xfId="0" applyFont="1" applyBorder="1" applyAlignment="1"/>
    <xf numFmtId="0" fontId="19" fillId="0" borderId="1" xfId="0" applyFont="1" applyBorder="1"/>
    <xf numFmtId="0" fontId="19" fillId="0" borderId="4" xfId="0" applyFont="1" applyBorder="1" applyAlignment="1"/>
    <xf numFmtId="4" fontId="19" fillId="0" borderId="1" xfId="0" applyNumberFormat="1" applyFont="1" applyBorder="1"/>
    <xf numFmtId="4" fontId="19" fillId="0" borderId="2" xfId="0" applyNumberFormat="1" applyFont="1" applyBorder="1" applyAlignment="1"/>
    <xf numFmtId="4" fontId="19" fillId="0" borderId="4" xfId="0" applyNumberFormat="1" applyFont="1" applyBorder="1" applyAlignment="1"/>
    <xf numFmtId="0" fontId="19" fillId="0" borderId="0" xfId="0" applyFo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9" fillId="0" borderId="2" xfId="0" applyFont="1" applyBorder="1" applyAlignment="1"/>
    <xf numFmtId="0" fontId="59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4" fontId="56" fillId="0" borderId="2" xfId="0" applyNumberFormat="1" applyFont="1" applyBorder="1" applyAlignment="1"/>
    <xf numFmtId="4" fontId="56" fillId="0" borderId="4" xfId="0" applyNumberFormat="1" applyFont="1" applyBorder="1" applyAlignment="1"/>
    <xf numFmtId="0" fontId="62" fillId="0" borderId="2" xfId="0" applyFont="1" applyBorder="1" applyAlignment="1"/>
    <xf numFmtId="0" fontId="62" fillId="0" borderId="4" xfId="0" applyFont="1" applyBorder="1" applyAlignment="1"/>
    <xf numFmtId="4" fontId="62" fillId="0" borderId="2" xfId="0" applyNumberFormat="1" applyFont="1" applyBorder="1" applyAlignment="1"/>
    <xf numFmtId="4" fontId="62" fillId="0" borderId="4" xfId="0" applyNumberFormat="1" applyFont="1" applyBorder="1" applyAlignment="1"/>
    <xf numFmtId="49" fontId="68" fillId="0" borderId="1" xfId="0" applyNumberFormat="1" applyFont="1" applyBorder="1"/>
    <xf numFmtId="0" fontId="68" fillId="0" borderId="2" xfId="0" applyFont="1" applyBorder="1" applyAlignment="1"/>
    <xf numFmtId="0" fontId="69" fillId="0" borderId="4" xfId="0" applyFont="1" applyBorder="1" applyAlignment="1"/>
    <xf numFmtId="4" fontId="68" fillId="0" borderId="1" xfId="0" applyNumberFormat="1" applyFont="1" applyBorder="1"/>
    <xf numFmtId="4" fontId="68" fillId="0" borderId="2" xfId="0" applyNumberFormat="1" applyFont="1" applyBorder="1" applyAlignment="1"/>
    <xf numFmtId="0" fontId="69" fillId="0" borderId="0" xfId="0" applyFont="1"/>
    <xf numFmtId="0" fontId="62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/>
    </xf>
    <xf numFmtId="0" fontId="59" fillId="0" borderId="2" xfId="0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6" fillId="0" borderId="2" xfId="0" applyFont="1" applyBorder="1" applyAlignment="1"/>
    <xf numFmtId="0" fontId="56" fillId="0" borderId="4" xfId="0" applyFont="1" applyBorder="1" applyAlignment="1"/>
    <xf numFmtId="0" fontId="70" fillId="0" borderId="0" xfId="0" applyFont="1" applyBorder="1"/>
    <xf numFmtId="4" fontId="70" fillId="0" borderId="0" xfId="0" applyNumberFormat="1" applyFont="1" applyBorder="1"/>
    <xf numFmtId="4" fontId="71" fillId="0" borderId="0" xfId="0" applyNumberFormat="1" applyFont="1" applyBorder="1"/>
    <xf numFmtId="0" fontId="70" fillId="0" borderId="0" xfId="0" applyFont="1"/>
    <xf numFmtId="0" fontId="65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vertical="center" wrapText="1"/>
    </xf>
    <xf numFmtId="0" fontId="17" fillId="0" borderId="0" xfId="0" applyFont="1"/>
    <xf numFmtId="4" fontId="17" fillId="0" borderId="1" xfId="0" applyNumberFormat="1" applyFont="1" applyBorder="1"/>
    <xf numFmtId="0" fontId="17" fillId="0" borderId="1" xfId="0" applyFont="1" applyBorder="1"/>
    <xf numFmtId="0" fontId="17" fillId="0" borderId="0" xfId="0" applyFont="1" applyBorder="1"/>
    <xf numFmtId="0" fontId="72" fillId="0" borderId="0" xfId="0" applyFont="1" applyBorder="1"/>
    <xf numFmtId="4" fontId="72" fillId="0" borderId="0" xfId="0" applyNumberFormat="1" applyFont="1" applyBorder="1"/>
    <xf numFmtId="4" fontId="73" fillId="0" borderId="0" xfId="0" applyNumberFormat="1" applyFont="1" applyBorder="1"/>
    <xf numFmtId="0" fontId="72" fillId="0" borderId="0" xfId="0" applyFont="1"/>
    <xf numFmtId="0" fontId="74" fillId="0" borderId="0" xfId="0" applyFont="1" applyAlignment="1">
      <alignment horizontal="right"/>
    </xf>
    <xf numFmtId="0" fontId="75" fillId="0" borderId="0" xfId="0" applyFont="1"/>
    <xf numFmtId="0" fontId="76" fillId="0" borderId="0" xfId="0" applyFont="1" applyBorder="1"/>
    <xf numFmtId="4" fontId="76" fillId="0" borderId="0" xfId="0" applyNumberFormat="1" applyFont="1" applyBorder="1"/>
    <xf numFmtId="4" fontId="77" fillId="0" borderId="0" xfId="0" applyNumberFormat="1" applyFont="1" applyBorder="1"/>
    <xf numFmtId="0" fontId="76" fillId="0" borderId="0" xfId="0" applyFont="1"/>
    <xf numFmtId="4" fontId="78" fillId="0" borderId="0" xfId="0" applyNumberFormat="1" applyFont="1" applyBorder="1" applyAlignment="1">
      <alignment horizontal="right"/>
    </xf>
    <xf numFmtId="4" fontId="79" fillId="0" borderId="0" xfId="0" applyNumberFormat="1" applyFont="1" applyBorder="1"/>
    <xf numFmtId="0" fontId="79" fillId="0" borderId="0" xfId="0" applyFont="1"/>
    <xf numFmtId="0" fontId="80" fillId="0" borderId="0" xfId="0" applyNumberFormat="1" applyFont="1" applyBorder="1"/>
    <xf numFmtId="4" fontId="80" fillId="0" borderId="0" xfId="0" applyNumberFormat="1" applyFont="1" applyBorder="1"/>
    <xf numFmtId="4" fontId="81" fillId="0" borderId="0" xfId="0" applyNumberFormat="1" applyFont="1" applyBorder="1"/>
    <xf numFmtId="0" fontId="80" fillId="0" borderId="0" xfId="0" applyFont="1"/>
    <xf numFmtId="0" fontId="82" fillId="0" borderId="0" xfId="0" applyFont="1"/>
    <xf numFmtId="0" fontId="83" fillId="0" borderId="0" xfId="0" applyFont="1"/>
    <xf numFmtId="0" fontId="83" fillId="0" borderId="0" xfId="0" applyFont="1" applyBorder="1"/>
    <xf numFmtId="0" fontId="84" fillId="0" borderId="1" xfId="0" applyFont="1" applyBorder="1"/>
    <xf numFmtId="4" fontId="84" fillId="0" borderId="1" xfId="0" applyNumberFormat="1" applyFont="1" applyBorder="1"/>
    <xf numFmtId="0" fontId="85" fillId="0" borderId="0" xfId="0" applyFont="1"/>
    <xf numFmtId="0" fontId="86" fillId="0" borderId="1" xfId="0" applyFont="1" applyBorder="1"/>
    <xf numFmtId="4" fontId="86" fillId="0" borderId="1" xfId="0" applyNumberFormat="1" applyFont="1" applyBorder="1"/>
    <xf numFmtId="0" fontId="87" fillId="0" borderId="0" xfId="0" applyFont="1"/>
    <xf numFmtId="0" fontId="88" fillId="0" borderId="1" xfId="0" applyFont="1" applyBorder="1"/>
    <xf numFmtId="4" fontId="88" fillId="0" borderId="1" xfId="0" applyNumberFormat="1" applyFont="1" applyBorder="1"/>
    <xf numFmtId="0" fontId="89" fillId="0" borderId="0" xfId="0" applyFont="1"/>
    <xf numFmtId="0" fontId="90" fillId="0" borderId="0" xfId="0" applyFont="1"/>
    <xf numFmtId="0" fontId="78" fillId="0" borderId="1" xfId="0" applyFont="1" applyBorder="1"/>
    <xf numFmtId="4" fontId="78" fillId="0" borderId="1" xfId="0" applyNumberFormat="1" applyFont="1" applyBorder="1"/>
    <xf numFmtId="0" fontId="91" fillId="0" borderId="0" xfId="0" applyFont="1"/>
    <xf numFmtId="0" fontId="74" fillId="0" borderId="1" xfId="0" applyFont="1" applyBorder="1"/>
    <xf numFmtId="4" fontId="74" fillId="0" borderId="1" xfId="0" applyNumberFormat="1" applyFont="1" applyBorder="1"/>
    <xf numFmtId="0" fontId="74" fillId="0" borderId="2" xfId="0" applyFont="1" applyBorder="1" applyAlignment="1"/>
    <xf numFmtId="0" fontId="74" fillId="0" borderId="4" xfId="0" applyFont="1" applyBorder="1" applyAlignment="1"/>
    <xf numFmtId="4" fontId="74" fillId="0" borderId="2" xfId="0" applyNumberFormat="1" applyFont="1" applyBorder="1" applyAlignment="1"/>
    <xf numFmtId="4" fontId="74" fillId="0" borderId="4" xfId="0" applyNumberFormat="1" applyFont="1" applyBorder="1" applyAlignment="1"/>
    <xf numFmtId="0" fontId="74" fillId="0" borderId="0" xfId="0" applyFont="1"/>
    <xf numFmtId="0" fontId="92" fillId="0" borderId="1" xfId="0" applyFont="1" applyBorder="1"/>
    <xf numFmtId="4" fontId="92" fillId="0" borderId="1" xfId="0" applyNumberFormat="1" applyFont="1" applyBorder="1"/>
    <xf numFmtId="0" fontId="93" fillId="0" borderId="0" xfId="0" applyFont="1"/>
    <xf numFmtId="0" fontId="94" fillId="0" borderId="1" xfId="0" applyFont="1" applyBorder="1"/>
    <xf numFmtId="4" fontId="94" fillId="0" borderId="1" xfId="0" applyNumberFormat="1" applyFont="1" applyBorder="1"/>
    <xf numFmtId="0" fontId="95" fillId="0" borderId="0" xfId="0" applyFont="1"/>
    <xf numFmtId="49" fontId="62" fillId="0" borderId="1" xfId="0" applyNumberFormat="1" applyFont="1" applyBorder="1" applyAlignment="1">
      <alignment horizontal="left"/>
    </xf>
    <xf numFmtId="49" fontId="61" fillId="0" borderId="1" xfId="0" applyNumberFormat="1" applyFont="1" applyBorder="1"/>
    <xf numFmtId="49" fontId="61" fillId="0" borderId="1" xfId="0" applyNumberFormat="1" applyFont="1" applyBorder="1" applyAlignment="1">
      <alignment horizontal="right"/>
    </xf>
    <xf numFmtId="4" fontId="59" fillId="0" borderId="4" xfId="0" applyNumberFormat="1" applyFont="1" applyBorder="1" applyAlignment="1"/>
    <xf numFmtId="0" fontId="61" fillId="0" borderId="1" xfId="0" applyFont="1" applyBorder="1" applyAlignment="1">
      <alignment horizontal="center"/>
    </xf>
    <xf numFmtId="49" fontId="61" fillId="0" borderId="1" xfId="0" applyNumberFormat="1" applyFont="1" applyBorder="1" applyAlignment="1">
      <alignment horizontal="left"/>
    </xf>
    <xf numFmtId="49" fontId="62" fillId="0" borderId="1" xfId="0" applyNumberFormat="1" applyFont="1" applyBorder="1"/>
    <xf numFmtId="49" fontId="62" fillId="0" borderId="0" xfId="0" applyNumberFormat="1" applyFont="1"/>
    <xf numFmtId="0" fontId="62" fillId="0" borderId="1" xfId="0" applyFont="1" applyBorder="1" applyAlignment="1">
      <alignment horizontal="left"/>
    </xf>
    <xf numFmtId="4" fontId="62" fillId="0" borderId="1" xfId="0" applyNumberFormat="1" applyFont="1" applyBorder="1" applyAlignment="1">
      <alignment horizontal="right"/>
    </xf>
    <xf numFmtId="0" fontId="62" fillId="0" borderId="0" xfId="0" applyFont="1" applyAlignment="1">
      <alignment horizontal="right"/>
    </xf>
    <xf numFmtId="0" fontId="16" fillId="0" borderId="2" xfId="0" applyFont="1" applyBorder="1" applyAlignment="1"/>
    <xf numFmtId="0" fontId="16" fillId="0" borderId="1" xfId="0" applyFont="1" applyBorder="1"/>
    <xf numFmtId="4" fontId="16" fillId="0" borderId="1" xfId="0" applyNumberFormat="1" applyFont="1" applyBorder="1"/>
    <xf numFmtId="0" fontId="16" fillId="0" borderId="0" xfId="0" applyFo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0" fillId="0" borderId="4" xfId="0" applyBorder="1" applyAlignment="1"/>
    <xf numFmtId="0" fontId="56" fillId="0" borderId="4" xfId="0" applyFont="1" applyBorder="1" applyAlignment="1"/>
    <xf numFmtId="0" fontId="32" fillId="0" borderId="2" xfId="0" applyFont="1" applyBorder="1" applyAlignment="1"/>
    <xf numFmtId="0" fontId="62" fillId="0" borderId="2" xfId="0" applyFont="1" applyBorder="1" applyAlignment="1"/>
    <xf numFmtId="4" fontId="62" fillId="0" borderId="2" xfId="0" applyNumberFormat="1" applyFont="1" applyBorder="1" applyAlignment="1"/>
    <xf numFmtId="4" fontId="62" fillId="0" borderId="4" xfId="0" applyNumberFormat="1" applyFont="1" applyBorder="1" applyAlignment="1"/>
    <xf numFmtId="0" fontId="61" fillId="0" borderId="4" xfId="0" applyFont="1" applyBorder="1" applyAlignment="1"/>
    <xf numFmtId="0" fontId="15" fillId="0" borderId="2" xfId="0" applyFont="1" applyBorder="1" applyAlignment="1"/>
    <xf numFmtId="0" fontId="0" fillId="0" borderId="4" xfId="0" applyBorder="1" applyAlignment="1"/>
    <xf numFmtId="4" fontId="56" fillId="0" borderId="2" xfId="0" applyNumberFormat="1" applyFont="1" applyBorder="1" applyAlignment="1"/>
    <xf numFmtId="4" fontId="56" fillId="0" borderId="4" xfId="0" applyNumberFormat="1" applyFont="1" applyBorder="1" applyAlignment="1"/>
    <xf numFmtId="0" fontId="0" fillId="0" borderId="2" xfId="0" applyBorder="1" applyAlignment="1"/>
    <xf numFmtId="4" fontId="14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4" fontId="59" fillId="0" borderId="4" xfId="0" applyNumberFormat="1" applyFont="1" applyBorder="1" applyAlignment="1"/>
    <xf numFmtId="0" fontId="64" fillId="0" borderId="1" xfId="0" applyFont="1" applyBorder="1"/>
    <xf numFmtId="0" fontId="64" fillId="0" borderId="2" xfId="0" applyFont="1" applyBorder="1" applyAlignment="1"/>
    <xf numFmtId="4" fontId="64" fillId="0" borderId="1" xfId="0" applyNumberFormat="1" applyFont="1" applyBorder="1"/>
    <xf numFmtId="4" fontId="69" fillId="0" borderId="1" xfId="0" applyNumberFormat="1" applyFont="1" applyBorder="1"/>
    <xf numFmtId="4" fontId="64" fillId="0" borderId="2" xfId="0" applyNumberFormat="1" applyFont="1" applyBorder="1" applyAlignment="1"/>
    <xf numFmtId="4" fontId="64" fillId="0" borderId="4" xfId="0" applyNumberFormat="1" applyFont="1" applyBorder="1" applyAlignment="1"/>
    <xf numFmtId="0" fontId="0" fillId="0" borderId="6" xfId="0" applyBorder="1"/>
    <xf numFmtId="0" fontId="0" fillId="0" borderId="7" xfId="0" applyBorder="1" applyAlignment="1"/>
    <xf numFmtId="0" fontId="0" fillId="0" borderId="8" xfId="0" applyBorder="1" applyAlignment="1"/>
    <xf numFmtId="4" fontId="0" fillId="0" borderId="6" xfId="0" applyNumberFormat="1" applyBorder="1"/>
    <xf numFmtId="4" fontId="59" fillId="0" borderId="7" xfId="0" applyNumberFormat="1" applyFont="1" applyBorder="1" applyAlignment="1"/>
    <xf numFmtId="4" fontId="59" fillId="0" borderId="8" xfId="0" applyNumberFormat="1" applyFont="1" applyBorder="1" applyAlignment="1"/>
    <xf numFmtId="0" fontId="59" fillId="0" borderId="2" xfId="0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12" fillId="0" borderId="1" xfId="0" applyFont="1" applyBorder="1"/>
    <xf numFmtId="0" fontId="59" fillId="0" borderId="0" xfId="0" applyNumberFormat="1" applyFont="1" applyBorder="1"/>
    <xf numFmtId="0" fontId="12" fillId="0" borderId="1" xfId="0" applyNumberFormat="1" applyFont="1" applyBorder="1"/>
    <xf numFmtId="4" fontId="12" fillId="0" borderId="1" xfId="0" applyNumberFormat="1" applyFont="1" applyBorder="1"/>
    <xf numFmtId="0" fontId="12" fillId="0" borderId="0" xfId="0" applyFont="1"/>
    <xf numFmtId="0" fontId="59" fillId="0" borderId="2" xfId="0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0" fillId="0" borderId="4" xfId="0" applyBorder="1" applyAlignment="1"/>
    <xf numFmtId="4" fontId="62" fillId="0" borderId="4" xfId="0" applyNumberFormat="1" applyFont="1" applyBorder="1" applyAlignment="1"/>
    <xf numFmtId="0" fontId="61" fillId="0" borderId="2" xfId="0" applyFont="1" applyBorder="1" applyAlignment="1"/>
    <xf numFmtId="0" fontId="61" fillId="0" borderId="4" xfId="0" applyFont="1" applyBorder="1" applyAlignment="1"/>
    <xf numFmtId="4" fontId="61" fillId="0" borderId="2" xfId="0" applyNumberFormat="1" applyFont="1" applyBorder="1" applyAlignment="1"/>
    <xf numFmtId="4" fontId="61" fillId="0" borderId="4" xfId="0" applyNumberFormat="1" applyFont="1" applyBorder="1" applyAlignment="1"/>
    <xf numFmtId="0" fontId="0" fillId="0" borderId="3" xfId="0" applyBorder="1" applyAlignment="1"/>
    <xf numFmtId="0" fontId="69" fillId="0" borderId="1" xfId="0" applyFont="1" applyBorder="1"/>
    <xf numFmtId="0" fontId="69" fillId="0" borderId="2" xfId="0" applyFont="1" applyBorder="1" applyAlignment="1"/>
    <xf numFmtId="4" fontId="69" fillId="0" borderId="2" xfId="0" applyNumberFormat="1" applyFont="1" applyBorder="1" applyAlignment="1"/>
    <xf numFmtId="4" fontId="69" fillId="0" borderId="4" xfId="0" applyNumberFormat="1" applyFont="1" applyBorder="1" applyAlignment="1"/>
    <xf numFmtId="49" fontId="68" fillId="0" borderId="2" xfId="0" applyNumberFormat="1" applyFont="1" applyBorder="1" applyAlignment="1"/>
    <xf numFmtId="0" fontId="68" fillId="0" borderId="4" xfId="0" applyFont="1" applyBorder="1" applyAlignment="1"/>
    <xf numFmtId="4" fontId="68" fillId="0" borderId="4" xfId="0" applyNumberFormat="1" applyFont="1" applyBorder="1" applyAlignment="1"/>
    <xf numFmtId="0" fontId="11" fillId="0" borderId="1" xfId="0" applyFont="1" applyBorder="1"/>
    <xf numFmtId="0" fontId="11" fillId="0" borderId="2" xfId="0" applyFont="1" applyBorder="1" applyAlignment="1"/>
    <xf numFmtId="0" fontId="11" fillId="0" borderId="4" xfId="0" applyFont="1" applyBorder="1" applyAlignment="1"/>
    <xf numFmtId="4" fontId="11" fillId="0" borderId="1" xfId="0" applyNumberFormat="1" applyFont="1" applyBorder="1"/>
    <xf numFmtId="4" fontId="11" fillId="0" borderId="2" xfId="0" applyNumberFormat="1" applyFont="1" applyBorder="1" applyAlignment="1"/>
    <xf numFmtId="4" fontId="11" fillId="0" borderId="4" xfId="0" applyNumberFormat="1" applyFont="1" applyBorder="1" applyAlignment="1"/>
    <xf numFmtId="0" fontId="11" fillId="0" borderId="0" xfId="0" applyFont="1"/>
    <xf numFmtId="4" fontId="59" fillId="0" borderId="4" xfId="0" applyNumberFormat="1" applyFont="1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1" fillId="0" borderId="2" xfId="0" applyFont="1" applyBorder="1" applyAlignment="1"/>
    <xf numFmtId="0" fontId="61" fillId="0" borderId="4" xfId="0" applyFont="1" applyBorder="1" applyAlignment="1"/>
    <xf numFmtId="4" fontId="61" fillId="0" borderId="2" xfId="0" applyNumberFormat="1" applyFont="1" applyBorder="1" applyAlignment="1"/>
    <xf numFmtId="4" fontId="61" fillId="0" borderId="4" xfId="0" applyNumberFormat="1" applyFont="1" applyBorder="1" applyAlignment="1"/>
    <xf numFmtId="0" fontId="10" fillId="0" borderId="1" xfId="0" applyFont="1" applyBorder="1"/>
    <xf numFmtId="0" fontId="10" fillId="0" borderId="2" xfId="0" applyFont="1" applyBorder="1" applyAlignment="1"/>
    <xf numFmtId="0" fontId="10" fillId="0" borderId="4" xfId="0" applyFont="1" applyBorder="1" applyAlignment="1"/>
    <xf numFmtId="4" fontId="10" fillId="0" borderId="1" xfId="0" applyNumberFormat="1" applyFont="1" applyBorder="1"/>
    <xf numFmtId="4" fontId="10" fillId="0" borderId="2" xfId="0" applyNumberFormat="1" applyFont="1" applyBorder="1" applyAlignment="1"/>
    <xf numFmtId="4" fontId="10" fillId="0" borderId="4" xfId="0" applyNumberFormat="1" applyFont="1" applyBorder="1" applyAlignment="1"/>
    <xf numFmtId="0" fontId="10" fillId="0" borderId="0" xfId="0" applyFont="1"/>
    <xf numFmtId="0" fontId="59" fillId="0" borderId="0" xfId="0" applyFont="1" applyBorder="1" applyAlignment="1">
      <alignment horizontal="right"/>
    </xf>
    <xf numFmtId="0" fontId="59" fillId="0" borderId="0" xfId="0" applyFont="1" applyBorder="1"/>
    <xf numFmtId="0" fontId="10" fillId="0" borderId="1" xfId="0" applyNumberFormat="1" applyFont="1" applyBorder="1"/>
    <xf numFmtId="0" fontId="78" fillId="0" borderId="1" xfId="0" applyFont="1" applyFill="1" applyBorder="1"/>
    <xf numFmtId="4" fontId="78" fillId="0" borderId="1" xfId="0" applyNumberFormat="1" applyFont="1" applyFill="1" applyBorder="1"/>
    <xf numFmtId="0" fontId="79" fillId="0" borderId="0" xfId="0" applyFont="1" applyFill="1"/>
    <xf numFmtId="0" fontId="91" fillId="0" borderId="0" xfId="0" applyFont="1" applyFill="1"/>
    <xf numFmtId="0" fontId="74" fillId="0" borderId="1" xfId="0" applyFont="1" applyFill="1" applyBorder="1"/>
    <xf numFmtId="4" fontId="74" fillId="0" borderId="1" xfId="0" applyNumberFormat="1" applyFont="1" applyFill="1" applyBorder="1"/>
    <xf numFmtId="0" fontId="75" fillId="0" borderId="0" xfId="0" applyFont="1" applyFill="1"/>
    <xf numFmtId="0" fontId="62" fillId="0" borderId="1" xfId="0" applyFont="1" applyFill="1" applyBorder="1"/>
    <xf numFmtId="0" fontId="62" fillId="0" borderId="2" xfId="0" applyFont="1" applyFill="1" applyBorder="1" applyAlignment="1"/>
    <xf numFmtId="0" fontId="61" fillId="0" borderId="4" xfId="0" applyFont="1" applyFill="1" applyBorder="1" applyAlignment="1"/>
    <xf numFmtId="4" fontId="62" fillId="0" borderId="1" xfId="0" applyNumberFormat="1" applyFont="1" applyFill="1" applyBorder="1"/>
    <xf numFmtId="4" fontId="62" fillId="0" borderId="2" xfId="0" applyNumberFormat="1" applyFont="1" applyFill="1" applyBorder="1" applyAlignment="1"/>
    <xf numFmtId="4" fontId="62" fillId="0" borderId="4" xfId="0" applyNumberFormat="1" applyFont="1" applyFill="1" applyBorder="1" applyAlignment="1"/>
    <xf numFmtId="0" fontId="61" fillId="0" borderId="0" xfId="0" applyFont="1" applyFill="1"/>
    <xf numFmtId="0" fontId="64" fillId="0" borderId="1" xfId="0" applyFont="1" applyFill="1" applyBorder="1"/>
    <xf numFmtId="0" fontId="64" fillId="0" borderId="2" xfId="0" applyFont="1" applyFill="1" applyBorder="1" applyAlignment="1"/>
    <xf numFmtId="0" fontId="64" fillId="0" borderId="4" xfId="0" applyFont="1" applyFill="1" applyBorder="1" applyAlignment="1"/>
    <xf numFmtId="4" fontId="64" fillId="0" borderId="1" xfId="0" applyNumberFormat="1" applyFont="1" applyFill="1" applyBorder="1"/>
    <xf numFmtId="4" fontId="69" fillId="0" borderId="1" xfId="0" applyNumberFormat="1" applyFont="1" applyFill="1" applyBorder="1"/>
    <xf numFmtId="4" fontId="64" fillId="0" borderId="2" xfId="0" applyNumberFormat="1" applyFont="1" applyFill="1" applyBorder="1" applyAlignment="1"/>
    <xf numFmtId="4" fontId="64" fillId="0" borderId="4" xfId="0" applyNumberFormat="1" applyFont="1" applyFill="1" applyBorder="1" applyAlignment="1"/>
    <xf numFmtId="0" fontId="64" fillId="0" borderId="0" xfId="0" applyFont="1" applyFill="1"/>
    <xf numFmtId="49" fontId="68" fillId="0" borderId="1" xfId="0" applyNumberFormat="1" applyFont="1" applyFill="1" applyBorder="1"/>
    <xf numFmtId="0" fontId="68" fillId="0" borderId="2" xfId="0" applyFont="1" applyFill="1" applyBorder="1" applyAlignment="1"/>
    <xf numFmtId="0" fontId="69" fillId="0" borderId="4" xfId="0" applyFont="1" applyFill="1" applyBorder="1" applyAlignment="1"/>
    <xf numFmtId="4" fontId="68" fillId="0" borderId="1" xfId="0" applyNumberFormat="1" applyFont="1" applyFill="1" applyBorder="1"/>
    <xf numFmtId="4" fontId="68" fillId="0" borderId="2" xfId="0" applyNumberFormat="1" applyFont="1" applyFill="1" applyBorder="1" applyAlignment="1"/>
    <xf numFmtId="0" fontId="69" fillId="0" borderId="0" xfId="0" applyFont="1" applyFill="1"/>
    <xf numFmtId="0" fontId="8" fillId="0" borderId="1" xfId="0" applyFont="1" applyBorder="1"/>
    <xf numFmtId="4" fontId="7" fillId="0" borderId="0" xfId="0" applyNumberFormat="1" applyFont="1"/>
    <xf numFmtId="4" fontId="7" fillId="0" borderId="1" xfId="0" applyNumberFormat="1" applyFont="1" applyBorder="1"/>
    <xf numFmtId="4" fontId="61" fillId="0" borderId="1" xfId="0" applyNumberFormat="1" applyFont="1" applyBorder="1" applyAlignment="1">
      <alignment horizontal="right"/>
    </xf>
    <xf numFmtId="0" fontId="59" fillId="0" borderId="2" xfId="0" applyFont="1" applyBorder="1" applyAlignment="1"/>
    <xf numFmtId="0" fontId="0" fillId="0" borderId="4" xfId="0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9" fillId="0" borderId="4" xfId="0" applyFont="1" applyBorder="1" applyAlignment="1"/>
    <xf numFmtId="0" fontId="6" fillId="0" borderId="0" xfId="0" applyFont="1" applyAlignment="1">
      <alignment horizontal="left"/>
    </xf>
    <xf numFmtId="0" fontId="59" fillId="0" borderId="2" xfId="0" applyFont="1" applyBorder="1" applyAlignment="1"/>
    <xf numFmtId="0" fontId="0" fillId="0" borderId="4" xfId="0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9" fillId="0" borderId="4" xfId="0" applyFont="1" applyBorder="1" applyAlignment="1"/>
    <xf numFmtId="0" fontId="56" fillId="0" borderId="2" xfId="0" applyFont="1" applyBorder="1" applyAlignment="1"/>
    <xf numFmtId="0" fontId="56" fillId="0" borderId="4" xfId="0" applyFont="1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0" fontId="59" fillId="0" borderId="2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9" fillId="0" borderId="4" xfId="0" applyFont="1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56" fillId="0" borderId="4" xfId="0" applyFont="1" applyBorder="1" applyAlignment="1"/>
    <xf numFmtId="0" fontId="4" fillId="0" borderId="2" xfId="0" applyFont="1" applyBorder="1" applyAlignment="1"/>
    <xf numFmtId="0" fontId="4" fillId="0" borderId="1" xfId="0" applyFont="1" applyBorder="1"/>
    <xf numFmtId="0" fontId="4" fillId="0" borderId="4" xfId="0" applyFont="1" applyBorder="1" applyAlignment="1"/>
    <xf numFmtId="4" fontId="4" fillId="0" borderId="1" xfId="0" applyNumberFormat="1" applyFont="1" applyBorder="1"/>
    <xf numFmtId="4" fontId="4" fillId="0" borderId="2" xfId="0" applyNumberFormat="1" applyFont="1" applyBorder="1" applyAlignment="1"/>
    <xf numFmtId="4" fontId="4" fillId="0" borderId="4" xfId="0" applyNumberFormat="1" applyFont="1" applyBorder="1" applyAlignment="1"/>
    <xf numFmtId="0" fontId="4" fillId="0" borderId="0" xfId="0" applyFont="1"/>
    <xf numFmtId="0" fontId="3" fillId="0" borderId="2" xfId="0" applyFont="1" applyBorder="1" applyAlignment="1"/>
    <xf numFmtId="4" fontId="59" fillId="0" borderId="4" xfId="0" applyNumberFormat="1" applyFont="1" applyBorder="1" applyAlignment="1"/>
    <xf numFmtId="4" fontId="2" fillId="0" borderId="1" xfId="0" applyNumberFormat="1" applyFont="1" applyBorder="1"/>
    <xf numFmtId="0" fontId="1" fillId="0" borderId="1" xfId="0" applyFont="1" applyBorder="1"/>
    <xf numFmtId="0" fontId="62" fillId="0" borderId="2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9" fillId="0" borderId="2" xfId="0" applyFont="1" applyBorder="1" applyAlignment="1"/>
    <xf numFmtId="0" fontId="0" fillId="0" borderId="4" xfId="0" applyBorder="1" applyAlignment="1"/>
    <xf numFmtId="4" fontId="59" fillId="0" borderId="2" xfId="0" applyNumberFormat="1" applyFont="1" applyBorder="1" applyAlignment="1"/>
    <xf numFmtId="4" fontId="59" fillId="0" borderId="4" xfId="0" applyNumberFormat="1" applyFont="1" applyBorder="1" applyAlignment="1"/>
    <xf numFmtId="0" fontId="3" fillId="0" borderId="2" xfId="0" applyFont="1" applyBorder="1" applyAlignment="1"/>
    <xf numFmtId="0" fontId="56" fillId="0" borderId="4" xfId="0" applyFont="1" applyBorder="1" applyAlignment="1"/>
    <xf numFmtId="0" fontId="59" fillId="0" borderId="4" xfId="0" applyFont="1" applyBorder="1" applyAlignment="1"/>
    <xf numFmtId="0" fontId="56" fillId="0" borderId="2" xfId="0" applyFont="1" applyBorder="1" applyAlignment="1"/>
    <xf numFmtId="0" fontId="9" fillId="0" borderId="2" xfId="0" applyFont="1" applyBorder="1" applyAlignment="1"/>
    <xf numFmtId="0" fontId="65" fillId="0" borderId="2" xfId="0" applyFont="1" applyBorder="1" applyAlignment="1"/>
    <xf numFmtId="0" fontId="66" fillId="0" borderId="4" xfId="0" applyFont="1" applyBorder="1" applyAlignment="1"/>
    <xf numFmtId="0" fontId="0" fillId="0" borderId="2" xfId="0" applyBorder="1" applyAlignment="1"/>
    <xf numFmtId="4" fontId="56" fillId="0" borderId="2" xfId="0" applyNumberFormat="1" applyFont="1" applyBorder="1" applyAlignment="1"/>
    <xf numFmtId="4" fontId="56" fillId="0" borderId="4" xfId="0" applyNumberFormat="1" applyFont="1" applyBorder="1" applyAlignment="1"/>
    <xf numFmtId="0" fontId="59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62" fillId="0" borderId="2" xfId="0" applyFont="1" applyBorder="1" applyAlignment="1"/>
    <xf numFmtId="0" fontId="62" fillId="0" borderId="4" xfId="0" applyFont="1" applyBorder="1" applyAlignment="1"/>
    <xf numFmtId="4" fontId="62" fillId="0" borderId="2" xfId="0" applyNumberFormat="1" applyFont="1" applyBorder="1" applyAlignment="1"/>
    <xf numFmtId="4" fontId="62" fillId="0" borderId="4" xfId="0" applyNumberFormat="1" applyFont="1" applyBorder="1" applyAlignment="1"/>
    <xf numFmtId="0" fontId="74" fillId="0" borderId="2" xfId="0" applyFont="1" applyBorder="1" applyAlignment="1"/>
    <xf numFmtId="0" fontId="75" fillId="0" borderId="4" xfId="0" applyFont="1" applyBorder="1" applyAlignment="1"/>
    <xf numFmtId="4" fontId="74" fillId="0" borderId="2" xfId="0" applyNumberFormat="1" applyFont="1" applyBorder="1" applyAlignment="1"/>
    <xf numFmtId="4" fontId="74" fillId="0" borderId="4" xfId="0" applyNumberFormat="1" applyFont="1" applyBorder="1" applyAlignment="1"/>
    <xf numFmtId="0" fontId="32" fillId="0" borderId="2" xfId="0" applyFont="1" applyBorder="1" applyAlignment="1"/>
    <xf numFmtId="0" fontId="49" fillId="0" borderId="2" xfId="0" applyFont="1" applyBorder="1" applyAlignment="1"/>
    <xf numFmtId="0" fontId="84" fillId="0" borderId="2" xfId="0" applyFont="1" applyBorder="1" applyAlignment="1"/>
    <xf numFmtId="0" fontId="84" fillId="0" borderId="4" xfId="0" applyFont="1" applyBorder="1" applyAlignment="1"/>
    <xf numFmtId="4" fontId="84" fillId="0" borderId="2" xfId="0" applyNumberFormat="1" applyFont="1" applyBorder="1" applyAlignment="1"/>
    <xf numFmtId="4" fontId="84" fillId="0" borderId="4" xfId="0" applyNumberFormat="1" applyFont="1" applyBorder="1" applyAlignment="1"/>
    <xf numFmtId="0" fontId="74" fillId="0" borderId="2" xfId="0" applyFont="1" applyFill="1" applyBorder="1" applyAlignment="1"/>
    <xf numFmtId="0" fontId="75" fillId="0" borderId="4" xfId="0" applyFont="1" applyFill="1" applyBorder="1" applyAlignment="1"/>
    <xf numFmtId="4" fontId="74" fillId="0" borderId="2" xfId="0" applyNumberFormat="1" applyFont="1" applyFill="1" applyBorder="1" applyAlignment="1"/>
    <xf numFmtId="4" fontId="74" fillId="0" borderId="4" xfId="0" applyNumberFormat="1" applyFont="1" applyFill="1" applyBorder="1" applyAlignment="1"/>
    <xf numFmtId="0" fontId="78" fillId="0" borderId="2" xfId="0" applyFont="1" applyFill="1" applyBorder="1" applyAlignment="1"/>
    <xf numFmtId="0" fontId="79" fillId="0" borderId="4" xfId="0" applyFont="1" applyFill="1" applyBorder="1" applyAlignment="1"/>
    <xf numFmtId="4" fontId="78" fillId="0" borderId="2" xfId="0" applyNumberFormat="1" applyFont="1" applyFill="1" applyBorder="1" applyAlignment="1"/>
    <xf numFmtId="4" fontId="78" fillId="0" borderId="4" xfId="0" applyNumberFormat="1" applyFont="1" applyFill="1" applyBorder="1" applyAlignment="1"/>
    <xf numFmtId="4" fontId="65" fillId="0" borderId="2" xfId="0" applyNumberFormat="1" applyFont="1" applyBorder="1" applyAlignment="1"/>
    <xf numFmtId="4" fontId="65" fillId="0" borderId="4" xfId="0" applyNumberFormat="1" applyFont="1" applyBorder="1" applyAlignment="1"/>
    <xf numFmtId="0" fontId="61" fillId="0" borderId="2" xfId="0" applyFont="1" applyBorder="1" applyAlignment="1"/>
    <xf numFmtId="0" fontId="61" fillId="0" borderId="4" xfId="0" applyFont="1" applyBorder="1" applyAlignment="1"/>
    <xf numFmtId="4" fontId="61" fillId="0" borderId="2" xfId="0" applyNumberFormat="1" applyFont="1" applyBorder="1" applyAlignment="1"/>
    <xf numFmtId="4" fontId="61" fillId="0" borderId="4" xfId="0" applyNumberFormat="1" applyFont="1" applyBorder="1" applyAlignme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59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3" xfId="0" applyFont="1" applyBorder="1" applyAlignment="1"/>
    <xf numFmtId="0" fontId="0" fillId="0" borderId="3" xfId="0" applyBorder="1" applyAlignment="1"/>
    <xf numFmtId="4" fontId="0" fillId="0" borderId="2" xfId="0" applyNumberFormat="1" applyBorder="1" applyAlignment="1"/>
    <xf numFmtId="4" fontId="0" fillId="0" borderId="4" xfId="0" applyNumberFormat="1" applyBorder="1" applyAlignment="1"/>
    <xf numFmtId="0" fontId="74" fillId="0" borderId="4" xfId="0" applyFont="1" applyBorder="1" applyAlignment="1"/>
    <xf numFmtId="0" fontId="88" fillId="0" borderId="2" xfId="0" applyFont="1" applyBorder="1" applyAlignment="1"/>
    <xf numFmtId="0" fontId="88" fillId="0" borderId="4" xfId="0" applyFont="1" applyBorder="1" applyAlignment="1"/>
    <xf numFmtId="4" fontId="88" fillId="0" borderId="2" xfId="0" applyNumberFormat="1" applyFont="1" applyBorder="1" applyAlignment="1"/>
    <xf numFmtId="4" fontId="88" fillId="0" borderId="4" xfId="0" applyNumberFormat="1" applyFont="1" applyBorder="1" applyAlignment="1"/>
    <xf numFmtId="0" fontId="86" fillId="0" borderId="2" xfId="0" applyFont="1" applyBorder="1" applyAlignment="1"/>
    <xf numFmtId="0" fontId="86" fillId="0" borderId="4" xfId="0" applyFont="1" applyBorder="1" applyAlignment="1"/>
    <xf numFmtId="4" fontId="86" fillId="0" borderId="2" xfId="0" applyNumberFormat="1" applyFont="1" applyBorder="1" applyAlignment="1"/>
    <xf numFmtId="4" fontId="86" fillId="0" borderId="4" xfId="0" applyNumberFormat="1" applyFont="1" applyBorder="1" applyAlignment="1"/>
    <xf numFmtId="0" fontId="0" fillId="0" borderId="0" xfId="0" applyAlignment="1">
      <alignment horizontal="center"/>
    </xf>
    <xf numFmtId="0" fontId="65" fillId="0" borderId="2" xfId="0" applyFont="1" applyBorder="1" applyAlignment="1">
      <alignment wrapText="1"/>
    </xf>
    <xf numFmtId="0" fontId="65" fillId="0" borderId="4" xfId="0" applyFont="1" applyBorder="1" applyAlignment="1">
      <alignment wrapText="1"/>
    </xf>
    <xf numFmtId="0" fontId="94" fillId="0" borderId="2" xfId="0" applyFont="1" applyBorder="1" applyAlignment="1"/>
    <xf numFmtId="0" fontId="94" fillId="0" borderId="4" xfId="0" applyFont="1" applyBorder="1" applyAlignment="1"/>
    <xf numFmtId="4" fontId="94" fillId="0" borderId="2" xfId="0" applyNumberFormat="1" applyFont="1" applyBorder="1" applyAlignment="1"/>
    <xf numFmtId="4" fontId="94" fillId="0" borderId="4" xfId="0" applyNumberFormat="1" applyFont="1" applyBorder="1" applyAlignment="1"/>
    <xf numFmtId="0" fontId="78" fillId="0" borderId="2" xfId="0" applyFont="1" applyBorder="1" applyAlignment="1"/>
    <xf numFmtId="0" fontId="79" fillId="0" borderId="4" xfId="0" applyFont="1" applyBorder="1" applyAlignment="1"/>
    <xf numFmtId="4" fontId="78" fillId="0" borderId="2" xfId="0" applyNumberFormat="1" applyFont="1" applyBorder="1" applyAlignment="1"/>
    <xf numFmtId="4" fontId="78" fillId="0" borderId="4" xfId="0" applyNumberFormat="1" applyFont="1" applyBorder="1" applyAlignment="1"/>
    <xf numFmtId="0" fontId="65" fillId="0" borderId="4" xfId="0" applyFont="1" applyBorder="1" applyAlignment="1"/>
    <xf numFmtId="0" fontId="92" fillId="0" borderId="2" xfId="0" applyFont="1" applyBorder="1" applyAlignment="1"/>
    <xf numFmtId="0" fontId="93" fillId="0" borderId="4" xfId="0" applyFont="1" applyBorder="1" applyAlignment="1"/>
    <xf numFmtId="4" fontId="92" fillId="0" borderId="2" xfId="0" applyNumberFormat="1" applyFont="1" applyBorder="1" applyAlignment="1"/>
    <xf numFmtId="4" fontId="92" fillId="0" borderId="4" xfId="0" applyNumberFormat="1" applyFont="1" applyBorder="1" applyAlignment="1"/>
  </cellXfs>
  <cellStyles count="1">
    <cellStyle name="Normalno" xfId="0" builtinId="0"/>
  </cellStyles>
  <dxfs count="0"/>
  <tableStyles count="0" defaultTableStyle="TableStyleMedium2" defaultPivotStyle="PivotStyleMedium9"/>
  <colors>
    <mruColors>
      <color rgb="FF008080"/>
      <color rgb="FF804238"/>
      <color rgb="FF336600"/>
      <color rgb="FFFF9900"/>
      <color rgb="FF2329A1"/>
      <color rgb="FF990099"/>
      <color rgb="FFCC3399"/>
      <color rgb="FF007635"/>
      <color rgb="FF2246D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06"/>
  <sheetViews>
    <sheetView tabSelected="1" view="pageBreakPreview" topLeftCell="A783" zoomScale="145" zoomScaleNormal="130" zoomScaleSheetLayoutView="145" zoomScalePageLayoutView="130" workbookViewId="0">
      <selection activeCell="A803" sqref="A803"/>
    </sheetView>
  </sheetViews>
  <sheetFormatPr defaultRowHeight="15" x14ac:dyDescent="0.25"/>
  <cols>
    <col min="1" max="1" width="9.85546875" customWidth="1"/>
    <col min="2" max="2" width="50.5703125" customWidth="1"/>
    <col min="3" max="5" width="14.85546875" customWidth="1"/>
    <col min="6" max="6" width="12.42578125" customWidth="1"/>
  </cols>
  <sheetData>
    <row r="1" spans="1:7" x14ac:dyDescent="0.25">
      <c r="A1" t="s">
        <v>247</v>
      </c>
    </row>
    <row r="2" spans="1:7" x14ac:dyDescent="0.25">
      <c r="A2" t="s">
        <v>364</v>
      </c>
    </row>
    <row r="4" spans="1:7" ht="18.75" x14ac:dyDescent="0.3">
      <c r="A4" s="542" t="s">
        <v>336</v>
      </c>
      <c r="B4" s="542"/>
      <c r="C4" s="542"/>
      <c r="D4" s="542"/>
      <c r="E4" s="542"/>
      <c r="F4" s="542"/>
      <c r="G4" s="542"/>
    </row>
    <row r="6" spans="1:7" x14ac:dyDescent="0.25">
      <c r="A6" s="18" t="s">
        <v>0</v>
      </c>
    </row>
    <row r="7" spans="1:7" x14ac:dyDescent="0.25">
      <c r="A7" s="541" t="s">
        <v>1</v>
      </c>
      <c r="B7" s="541"/>
      <c r="C7" s="541"/>
      <c r="D7" s="541"/>
      <c r="E7" s="541"/>
      <c r="F7" s="541"/>
      <c r="G7" s="541"/>
    </row>
    <row r="8" spans="1:7" x14ac:dyDescent="0.25">
      <c r="A8" t="s">
        <v>352</v>
      </c>
    </row>
    <row r="9" spans="1:7" x14ac:dyDescent="0.25">
      <c r="A9" t="s">
        <v>225</v>
      </c>
    </row>
    <row r="11" spans="1:7" x14ac:dyDescent="0.25">
      <c r="B11" s="18" t="s">
        <v>186</v>
      </c>
    </row>
    <row r="12" spans="1:7" x14ac:dyDescent="0.25">
      <c r="C12" s="87" t="s">
        <v>174</v>
      </c>
      <c r="D12" s="87" t="s">
        <v>115</v>
      </c>
      <c r="E12" s="87" t="s">
        <v>2</v>
      </c>
      <c r="F12" s="87" t="s">
        <v>3</v>
      </c>
      <c r="G12" s="87" t="s">
        <v>3</v>
      </c>
    </row>
    <row r="13" spans="1:7" x14ac:dyDescent="0.25">
      <c r="C13" s="98" t="s">
        <v>333</v>
      </c>
      <c r="D13" s="98" t="s">
        <v>334</v>
      </c>
      <c r="E13" s="98" t="s">
        <v>335</v>
      </c>
      <c r="F13" s="87" t="s">
        <v>116</v>
      </c>
      <c r="G13" s="87" t="s">
        <v>117</v>
      </c>
    </row>
    <row r="14" spans="1:7" x14ac:dyDescent="0.25">
      <c r="B14" s="19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</row>
    <row r="15" spans="1:7" x14ac:dyDescent="0.25">
      <c r="A15">
        <v>6</v>
      </c>
      <c r="B15" t="s">
        <v>4</v>
      </c>
      <c r="C15" s="16">
        <v>1279625.3</v>
      </c>
      <c r="D15" s="16">
        <v>9378800</v>
      </c>
      <c r="E15" s="16">
        <f>E45</f>
        <v>3322536.83</v>
      </c>
      <c r="F15" s="16">
        <f t="shared" ref="F15:F21" si="0">E15/C15*100</f>
        <v>259.64919808947195</v>
      </c>
      <c r="G15" s="16">
        <f>E15/D15*100</f>
        <v>35.426033501087559</v>
      </c>
    </row>
    <row r="16" spans="1:7" x14ac:dyDescent="0.25">
      <c r="A16">
        <v>7</v>
      </c>
      <c r="B16" t="s">
        <v>5</v>
      </c>
      <c r="C16" s="16">
        <v>0</v>
      </c>
      <c r="D16" s="16">
        <v>0</v>
      </c>
      <c r="E16" s="16">
        <f>E92</f>
        <v>0</v>
      </c>
      <c r="F16" s="16">
        <v>0</v>
      </c>
      <c r="G16" s="16">
        <v>0</v>
      </c>
    </row>
    <row r="17" spans="1:7" s="18" customFormat="1" x14ac:dyDescent="0.25">
      <c r="B17" s="18" t="s">
        <v>187</v>
      </c>
      <c r="C17" s="170">
        <f>C15+C16</f>
        <v>1279625.3</v>
      </c>
      <c r="D17" s="170">
        <f>D15+D16</f>
        <v>9378800</v>
      </c>
      <c r="E17" s="170">
        <f>E15+E16</f>
        <v>3322536.83</v>
      </c>
      <c r="F17" s="170">
        <f t="shared" si="0"/>
        <v>259.64919808947195</v>
      </c>
      <c r="G17" s="170">
        <f>E17/D17*100</f>
        <v>35.426033501087559</v>
      </c>
    </row>
    <row r="18" spans="1:7" x14ac:dyDescent="0.25">
      <c r="A18">
        <v>3</v>
      </c>
      <c r="B18" t="s">
        <v>6</v>
      </c>
      <c r="C18" s="16">
        <v>1013837.15</v>
      </c>
      <c r="D18" s="16">
        <v>4123400</v>
      </c>
      <c r="E18" s="16">
        <f>E96</f>
        <v>1369699.64</v>
      </c>
      <c r="F18" s="16">
        <f t="shared" si="0"/>
        <v>135.1005573232348</v>
      </c>
      <c r="G18" s="16">
        <f t="shared" ref="G18:G27" si="1">E18/D18*100</f>
        <v>33.217724208177714</v>
      </c>
    </row>
    <row r="19" spans="1:7" x14ac:dyDescent="0.25">
      <c r="A19">
        <v>4</v>
      </c>
      <c r="B19" t="s">
        <v>7</v>
      </c>
      <c r="C19" s="16">
        <v>530550.81999999995</v>
      </c>
      <c r="D19" s="16">
        <v>7315400</v>
      </c>
      <c r="E19" s="16">
        <f>E157</f>
        <v>2829295.87</v>
      </c>
      <c r="F19" s="16">
        <f t="shared" si="0"/>
        <v>533.27518558919587</v>
      </c>
      <c r="G19" s="16">
        <f t="shared" si="1"/>
        <v>38.675887442928619</v>
      </c>
    </row>
    <row r="20" spans="1:7" s="18" customFormat="1" x14ac:dyDescent="0.25">
      <c r="B20" s="18" t="s">
        <v>188</v>
      </c>
      <c r="C20" s="170">
        <f>C18+C19</f>
        <v>1544387.97</v>
      </c>
      <c r="D20" s="170">
        <f>D18+D19</f>
        <v>11438800</v>
      </c>
      <c r="E20" s="170">
        <f>E18+E19</f>
        <v>4198995.51</v>
      </c>
      <c r="F20" s="170">
        <f t="shared" si="0"/>
        <v>271.88734900596251</v>
      </c>
      <c r="G20" s="170">
        <f>E20/D20*100</f>
        <v>36.708356733223759</v>
      </c>
    </row>
    <row r="21" spans="1:7" x14ac:dyDescent="0.25">
      <c r="B21" t="s">
        <v>8</v>
      </c>
      <c r="C21" s="16">
        <v>-264762.67</v>
      </c>
      <c r="D21" s="16">
        <f>D15+D16-D18-D19</f>
        <v>-2060000</v>
      </c>
      <c r="E21" s="16">
        <f>E15+E16-E18-E19</f>
        <v>-876458.67999999993</v>
      </c>
      <c r="F21" s="448">
        <f t="shared" si="0"/>
        <v>331.03559501042952</v>
      </c>
      <c r="G21" s="448">
        <f>E21/D21*100</f>
        <v>42.546537864077663</v>
      </c>
    </row>
    <row r="22" spans="1:7" x14ac:dyDescent="0.25">
      <c r="C22" s="16"/>
      <c r="D22" s="16"/>
      <c r="E22" s="16"/>
      <c r="F22" s="16"/>
      <c r="G22" s="16"/>
    </row>
    <row r="23" spans="1:7" x14ac:dyDescent="0.25">
      <c r="B23" s="18" t="s">
        <v>189</v>
      </c>
      <c r="C23" s="16"/>
      <c r="D23" s="16"/>
      <c r="E23" s="16"/>
      <c r="F23" s="16"/>
      <c r="G23" s="16"/>
    </row>
    <row r="24" spans="1:7" x14ac:dyDescent="0.25">
      <c r="F24" s="16"/>
      <c r="G24" s="16"/>
    </row>
    <row r="25" spans="1:7" x14ac:dyDescent="0.25">
      <c r="A25">
        <v>8</v>
      </c>
      <c r="B25" t="s">
        <v>9</v>
      </c>
      <c r="C25" s="16">
        <v>0</v>
      </c>
      <c r="D25" s="16">
        <v>600000</v>
      </c>
      <c r="E25" s="16">
        <f>E336</f>
        <v>0</v>
      </c>
      <c r="F25" s="16">
        <v>0</v>
      </c>
      <c r="G25" s="16">
        <f t="shared" si="1"/>
        <v>0</v>
      </c>
    </row>
    <row r="26" spans="1:7" x14ac:dyDescent="0.25">
      <c r="A26">
        <v>5</v>
      </c>
      <c r="B26" t="s">
        <v>10</v>
      </c>
      <c r="C26" s="16">
        <v>37326.080000000002</v>
      </c>
      <c r="D26" s="16">
        <v>40000</v>
      </c>
      <c r="E26" s="16">
        <f>E343</f>
        <v>0</v>
      </c>
      <c r="F26" s="16">
        <v>0</v>
      </c>
      <c r="G26" s="16">
        <v>0</v>
      </c>
    </row>
    <row r="27" spans="1:7" x14ac:dyDescent="0.25">
      <c r="B27" t="s">
        <v>11</v>
      </c>
      <c r="C27" s="16">
        <f>C25-C26</f>
        <v>-37326.080000000002</v>
      </c>
      <c r="D27" s="16">
        <f>D25-D26</f>
        <v>560000</v>
      </c>
      <c r="E27" s="16">
        <f>E25-E26</f>
        <v>0</v>
      </c>
      <c r="F27" s="16">
        <f>E27/C27*100</f>
        <v>0</v>
      </c>
      <c r="G27" s="16">
        <f t="shared" si="1"/>
        <v>0</v>
      </c>
    </row>
    <row r="28" spans="1:7" x14ac:dyDescent="0.25">
      <c r="C28" s="16"/>
      <c r="D28" s="16"/>
      <c r="E28" s="16"/>
      <c r="F28" s="16"/>
      <c r="G28" s="16"/>
    </row>
    <row r="29" spans="1:7" s="18" customFormat="1" x14ac:dyDescent="0.25">
      <c r="B29" s="18" t="s">
        <v>190</v>
      </c>
      <c r="C29" s="170"/>
      <c r="D29" s="170"/>
      <c r="E29" s="170"/>
      <c r="F29" s="170"/>
      <c r="G29" s="170"/>
    </row>
    <row r="30" spans="1:7" x14ac:dyDescent="0.25">
      <c r="C30" s="16"/>
      <c r="D30" s="16"/>
      <c r="E30" s="16"/>
      <c r="F30" s="16"/>
      <c r="G30" s="16"/>
    </row>
    <row r="31" spans="1:7" x14ac:dyDescent="0.25">
      <c r="B31" t="s">
        <v>251</v>
      </c>
      <c r="C31" s="16">
        <v>1934315.59</v>
      </c>
      <c r="D31" s="16">
        <v>1500000</v>
      </c>
      <c r="E31" s="16">
        <v>1118439.3600000001</v>
      </c>
      <c r="F31" s="16">
        <f>E31/C31*100</f>
        <v>57.820935000580754</v>
      </c>
      <c r="G31" s="16">
        <f>E31/D31*100</f>
        <v>74.562624000000014</v>
      </c>
    </row>
    <row r="32" spans="1:7" x14ac:dyDescent="0.25">
      <c r="B32" t="s">
        <v>252</v>
      </c>
      <c r="C32" s="16">
        <v>1632226.84</v>
      </c>
      <c r="D32" s="16"/>
      <c r="E32" s="16">
        <v>241980.68</v>
      </c>
      <c r="F32" s="16">
        <f>E32/C32*100</f>
        <v>14.825186920710113</v>
      </c>
      <c r="G32" s="16"/>
    </row>
    <row r="33" spans="1:7" x14ac:dyDescent="0.25">
      <c r="C33" s="16"/>
      <c r="D33" s="16"/>
      <c r="E33" s="16"/>
      <c r="F33" s="16"/>
      <c r="G33" s="16"/>
    </row>
    <row r="34" spans="1:7" x14ac:dyDescent="0.25">
      <c r="A34" s="541" t="s">
        <v>12</v>
      </c>
      <c r="B34" s="541"/>
      <c r="C34" s="541"/>
      <c r="D34" s="541"/>
      <c r="E34" s="541"/>
      <c r="F34" s="541"/>
      <c r="G34" s="541"/>
    </row>
    <row r="35" spans="1:7" x14ac:dyDescent="0.25">
      <c r="A35" s="87"/>
      <c r="B35" s="87"/>
      <c r="C35" s="87"/>
      <c r="D35" s="87"/>
      <c r="E35" s="87"/>
      <c r="F35" s="87"/>
      <c r="G35" s="87"/>
    </row>
    <row r="36" spans="1:7" x14ac:dyDescent="0.25">
      <c r="A36" t="s">
        <v>182</v>
      </c>
    </row>
    <row r="37" spans="1:7" x14ac:dyDescent="0.25">
      <c r="A37" t="s">
        <v>184</v>
      </c>
    </row>
    <row r="38" spans="1:7" ht="15" customHeight="1" x14ac:dyDescent="0.25">
      <c r="A38" t="s">
        <v>183</v>
      </c>
    </row>
    <row r="39" spans="1:7" ht="15" customHeight="1" x14ac:dyDescent="0.25"/>
    <row r="40" spans="1:7" ht="15" customHeight="1" x14ac:dyDescent="0.25">
      <c r="A40" s="17"/>
      <c r="B40" s="18" t="s">
        <v>114</v>
      </c>
    </row>
    <row r="41" spans="1:7" s="280" customFormat="1" x14ac:dyDescent="0.25">
      <c r="A41" s="279"/>
      <c r="B41" s="280" t="s">
        <v>129</v>
      </c>
    </row>
    <row r="42" spans="1:7" ht="60" x14ac:dyDescent="0.25">
      <c r="A42" s="1" t="s">
        <v>13</v>
      </c>
      <c r="B42" s="2" t="s">
        <v>14</v>
      </c>
      <c r="C42" s="2" t="s">
        <v>267</v>
      </c>
      <c r="D42" s="2" t="s">
        <v>324</v>
      </c>
      <c r="E42" s="2" t="s">
        <v>325</v>
      </c>
      <c r="F42" s="2" t="s">
        <v>226</v>
      </c>
      <c r="G42" s="2" t="s">
        <v>15</v>
      </c>
    </row>
    <row r="43" spans="1:7" x14ac:dyDescent="0.25">
      <c r="A43" s="3">
        <v>1</v>
      </c>
      <c r="B43" s="3">
        <v>2</v>
      </c>
      <c r="C43" s="3">
        <v>3</v>
      </c>
      <c r="D43" s="3">
        <v>5</v>
      </c>
      <c r="E43" s="3">
        <v>6</v>
      </c>
      <c r="F43" s="3">
        <v>7</v>
      </c>
      <c r="G43" s="3">
        <v>8</v>
      </c>
    </row>
    <row r="44" spans="1:7" s="124" customFormat="1" x14ac:dyDescent="0.25">
      <c r="A44" s="131"/>
      <c r="B44" s="132" t="s">
        <v>44</v>
      </c>
      <c r="C44" s="133">
        <f>C45+C92+C336</f>
        <v>1279625.2999999998</v>
      </c>
      <c r="D44" s="133">
        <f>D45+D92+D336</f>
        <v>9978800</v>
      </c>
      <c r="E44" s="133">
        <f>E45+E92+E336</f>
        <v>3322536.83</v>
      </c>
      <c r="F44" s="133">
        <f t="shared" ref="F44:F60" si="2">E44/C44*100</f>
        <v>259.64919808947201</v>
      </c>
      <c r="G44" s="133">
        <f>E44/D44*100</f>
        <v>33.295955726139411</v>
      </c>
    </row>
    <row r="45" spans="1:7" x14ac:dyDescent="0.25">
      <c r="A45" s="4">
        <v>6</v>
      </c>
      <c r="B45" s="4" t="s">
        <v>4</v>
      </c>
      <c r="C45" s="5">
        <f>C46+C58+C71+C80+C88</f>
        <v>1279625.2999999998</v>
      </c>
      <c r="D45" s="5">
        <f>D46+D58+D71+D80+D88</f>
        <v>9378800</v>
      </c>
      <c r="E45" s="5">
        <f>E46+E58+E71+E80+E88</f>
        <v>3322536.83</v>
      </c>
      <c r="F45" s="5">
        <f t="shared" si="2"/>
        <v>259.64919808947201</v>
      </c>
      <c r="G45" s="13">
        <f>E45/D45*100</f>
        <v>35.426033501087559</v>
      </c>
    </row>
    <row r="46" spans="1:7" x14ac:dyDescent="0.25">
      <c r="A46" s="4">
        <v>61</v>
      </c>
      <c r="B46" s="4" t="s">
        <v>16</v>
      </c>
      <c r="C46" s="5">
        <f>C47+C53+C56</f>
        <v>176661.02</v>
      </c>
      <c r="D46" s="5">
        <v>550000</v>
      </c>
      <c r="E46" s="5">
        <f>E47+E53+E56</f>
        <v>306433.98</v>
      </c>
      <c r="F46" s="5">
        <f t="shared" si="2"/>
        <v>173.45874036049378</v>
      </c>
      <c r="G46" s="5">
        <f>E46/D46*100</f>
        <v>55.715269090909089</v>
      </c>
    </row>
    <row r="47" spans="1:7" x14ac:dyDescent="0.25">
      <c r="A47" s="4">
        <v>611</v>
      </c>
      <c r="B47" s="4" t="s">
        <v>17</v>
      </c>
      <c r="C47" s="5">
        <f>C48+C52+C49+C50+C51</f>
        <v>160783.53</v>
      </c>
      <c r="D47" s="5"/>
      <c r="E47" s="5">
        <f>E48+E49+E50+E51+E52</f>
        <v>299000.32999999996</v>
      </c>
      <c r="F47" s="5">
        <f t="shared" si="2"/>
        <v>185.96452634172167</v>
      </c>
      <c r="G47" s="5"/>
    </row>
    <row r="48" spans="1:7" x14ac:dyDescent="0.25">
      <c r="A48" s="6">
        <v>6111</v>
      </c>
      <c r="B48" s="6" t="s">
        <v>212</v>
      </c>
      <c r="C48" s="7">
        <v>203313.62</v>
      </c>
      <c r="D48" s="6"/>
      <c r="E48" s="7">
        <v>375445.1</v>
      </c>
      <c r="F48" s="14">
        <f t="shared" si="2"/>
        <v>184.66303438008725</v>
      </c>
      <c r="G48" s="5"/>
    </row>
    <row r="49" spans="1:7" x14ac:dyDescent="0.25">
      <c r="A49" s="6">
        <v>6112</v>
      </c>
      <c r="B49" s="6" t="s">
        <v>211</v>
      </c>
      <c r="C49" s="7">
        <v>21019.35</v>
      </c>
      <c r="D49" s="6"/>
      <c r="E49" s="7">
        <v>24212.19</v>
      </c>
      <c r="F49" s="14">
        <f t="shared" si="2"/>
        <v>115.19000349677798</v>
      </c>
      <c r="G49" s="5"/>
    </row>
    <row r="50" spans="1:7" x14ac:dyDescent="0.25">
      <c r="A50" s="6">
        <v>6113</v>
      </c>
      <c r="B50" s="6" t="s">
        <v>213</v>
      </c>
      <c r="C50" s="7">
        <v>6196.26</v>
      </c>
      <c r="D50" s="6"/>
      <c r="E50" s="7">
        <v>7187.41</v>
      </c>
      <c r="F50" s="14">
        <f t="shared" si="2"/>
        <v>115.99593948607708</v>
      </c>
      <c r="G50" s="5"/>
    </row>
    <row r="51" spans="1:7" x14ac:dyDescent="0.25">
      <c r="A51" s="6">
        <v>6114</v>
      </c>
      <c r="B51" s="6" t="s">
        <v>214</v>
      </c>
      <c r="C51" s="7">
        <v>2065.33</v>
      </c>
      <c r="D51" s="6"/>
      <c r="E51" s="7">
        <v>3984.19</v>
      </c>
      <c r="F51" s="14">
        <f t="shared" si="2"/>
        <v>192.90815511322648</v>
      </c>
      <c r="G51" s="5"/>
    </row>
    <row r="52" spans="1:7" x14ac:dyDescent="0.25">
      <c r="A52" s="6">
        <v>6117</v>
      </c>
      <c r="B52" s="6" t="s">
        <v>18</v>
      </c>
      <c r="C52" s="7">
        <v>-71811.03</v>
      </c>
      <c r="D52" s="6"/>
      <c r="E52" s="7">
        <v>-111828.56</v>
      </c>
      <c r="F52" s="14">
        <f t="shared" si="2"/>
        <v>155.7261607304616</v>
      </c>
      <c r="G52" s="5"/>
    </row>
    <row r="53" spans="1:7" x14ac:dyDescent="0.25">
      <c r="A53" s="4">
        <v>613</v>
      </c>
      <c r="B53" s="4" t="s">
        <v>19</v>
      </c>
      <c r="C53" s="5">
        <f>C54+C55</f>
        <v>15742.679999999998</v>
      </c>
      <c r="D53" s="5"/>
      <c r="E53" s="5">
        <f>E54+E55</f>
        <v>7367.2800000000007</v>
      </c>
      <c r="F53" s="5">
        <f t="shared" si="2"/>
        <v>46.798130940856332</v>
      </c>
      <c r="G53" s="5"/>
    </row>
    <row r="54" spans="1:7" x14ac:dyDescent="0.25">
      <c r="A54" s="6">
        <v>6131</v>
      </c>
      <c r="B54" s="6" t="s">
        <v>20</v>
      </c>
      <c r="C54" s="7">
        <v>9.8800000000000008</v>
      </c>
      <c r="D54" s="6"/>
      <c r="E54" s="7">
        <v>2.6</v>
      </c>
      <c r="F54" s="51">
        <f t="shared" si="2"/>
        <v>26.315789473684209</v>
      </c>
      <c r="G54" s="51"/>
    </row>
    <row r="55" spans="1:7" x14ac:dyDescent="0.25">
      <c r="A55" s="6">
        <v>6134</v>
      </c>
      <c r="B55" s="6" t="s">
        <v>21</v>
      </c>
      <c r="C55" s="7">
        <v>15732.8</v>
      </c>
      <c r="D55" s="6"/>
      <c r="E55" s="7">
        <v>7364.68</v>
      </c>
      <c r="F55" s="14">
        <f t="shared" si="2"/>
        <v>46.810993593003161</v>
      </c>
      <c r="G55" s="5"/>
    </row>
    <row r="56" spans="1:7" x14ac:dyDescent="0.25">
      <c r="A56" s="4">
        <v>614</v>
      </c>
      <c r="B56" s="4" t="s">
        <v>22</v>
      </c>
      <c r="C56" s="5">
        <f>C57</f>
        <v>134.81</v>
      </c>
      <c r="D56" s="41"/>
      <c r="E56" s="5">
        <f>E57</f>
        <v>66.37</v>
      </c>
      <c r="F56" s="5">
        <f t="shared" si="2"/>
        <v>49.232252800237376</v>
      </c>
      <c r="G56" s="5"/>
    </row>
    <row r="57" spans="1:7" x14ac:dyDescent="0.25">
      <c r="A57" s="6">
        <v>6142</v>
      </c>
      <c r="B57" s="6" t="s">
        <v>23</v>
      </c>
      <c r="C57" s="7">
        <v>134.81</v>
      </c>
      <c r="D57" s="6"/>
      <c r="E57" s="7">
        <v>66.37</v>
      </c>
      <c r="F57" s="14">
        <f t="shared" si="2"/>
        <v>49.232252800237376</v>
      </c>
      <c r="G57" s="5"/>
    </row>
    <row r="58" spans="1:7" x14ac:dyDescent="0.25">
      <c r="A58" s="4">
        <v>63</v>
      </c>
      <c r="B58" s="4" t="s">
        <v>24</v>
      </c>
      <c r="C58" s="5">
        <f>C59+C64+C68</f>
        <v>409862.13</v>
      </c>
      <c r="D58" s="5">
        <v>6097000</v>
      </c>
      <c r="E58" s="5">
        <f>E59+E64+E68+E66</f>
        <v>2195408.0299999998</v>
      </c>
      <c r="F58" s="5">
        <f t="shared" si="2"/>
        <v>535.64549376640377</v>
      </c>
      <c r="G58" s="5">
        <f>E58/D58*100</f>
        <v>36.008004428407411</v>
      </c>
    </row>
    <row r="59" spans="1:7" x14ac:dyDescent="0.25">
      <c r="A59" s="4">
        <v>633</v>
      </c>
      <c r="B59" s="4" t="s">
        <v>25</v>
      </c>
      <c r="C59" s="5">
        <f>C60</f>
        <v>403890.17</v>
      </c>
      <c r="D59" s="5"/>
      <c r="E59" s="5">
        <f>E60+E61</f>
        <v>666314.84</v>
      </c>
      <c r="F59" s="5">
        <f t="shared" si="2"/>
        <v>164.97426515728273</v>
      </c>
      <c r="G59" s="5"/>
    </row>
    <row r="60" spans="1:7" s="124" customFormat="1" x14ac:dyDescent="0.25">
      <c r="A60" s="129">
        <v>6331</v>
      </c>
      <c r="B60" s="129" t="s">
        <v>26</v>
      </c>
      <c r="C60" s="130">
        <v>403890.17</v>
      </c>
      <c r="D60" s="129"/>
      <c r="E60" s="130">
        <v>39677.370000000003</v>
      </c>
      <c r="F60" s="130">
        <f t="shared" si="2"/>
        <v>9.8238018518747321</v>
      </c>
      <c r="G60" s="126"/>
    </row>
    <row r="61" spans="1:7" ht="15" customHeight="1" x14ac:dyDescent="0.25">
      <c r="A61" s="6">
        <v>6332</v>
      </c>
      <c r="B61" s="6" t="s">
        <v>346</v>
      </c>
      <c r="C61" s="7"/>
      <c r="D61" s="6"/>
      <c r="E61" s="7">
        <v>626637.47</v>
      </c>
      <c r="F61" s="14"/>
      <c r="G61" s="5"/>
    </row>
    <row r="62" spans="1:7" ht="60" x14ac:dyDescent="0.25">
      <c r="A62" s="1" t="s">
        <v>13</v>
      </c>
      <c r="B62" s="2" t="s">
        <v>14</v>
      </c>
      <c r="C62" s="2" t="s">
        <v>267</v>
      </c>
      <c r="D62" s="2" t="s">
        <v>324</v>
      </c>
      <c r="E62" s="2" t="s">
        <v>326</v>
      </c>
      <c r="F62" s="2" t="s">
        <v>227</v>
      </c>
      <c r="G62" s="2" t="s">
        <v>15</v>
      </c>
    </row>
    <row r="63" spans="1:7" x14ac:dyDescent="0.25">
      <c r="A63" s="3">
        <v>1</v>
      </c>
      <c r="B63" s="3">
        <v>2</v>
      </c>
      <c r="C63" s="3">
        <v>3</v>
      </c>
      <c r="D63" s="3">
        <v>5</v>
      </c>
      <c r="E63" s="3">
        <v>6</v>
      </c>
      <c r="F63" s="3">
        <v>7</v>
      </c>
      <c r="G63" s="3">
        <v>8</v>
      </c>
    </row>
    <row r="64" spans="1:7" x14ac:dyDescent="0.25">
      <c r="A64" s="4">
        <v>634</v>
      </c>
      <c r="B64" s="4" t="s">
        <v>27</v>
      </c>
      <c r="C64" s="5">
        <f>C65</f>
        <v>5971.96</v>
      </c>
      <c r="D64" s="5"/>
      <c r="E64" s="5">
        <f>E65</f>
        <v>10960.85</v>
      </c>
      <c r="F64" s="5">
        <f>E64/C64*100</f>
        <v>183.53857025164268</v>
      </c>
      <c r="G64" s="5"/>
    </row>
    <row r="65" spans="1:94" s="18" customFormat="1" x14ac:dyDescent="0.25">
      <c r="A65" s="6">
        <v>6341</v>
      </c>
      <c r="B65" s="6" t="s">
        <v>28</v>
      </c>
      <c r="C65" s="7">
        <v>5971.96</v>
      </c>
      <c r="D65" s="7"/>
      <c r="E65" s="7">
        <v>10960.85</v>
      </c>
      <c r="F65" s="14">
        <f>E65/C65*100</f>
        <v>183.53857025164268</v>
      </c>
      <c r="G65" s="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</row>
    <row r="66" spans="1:94" x14ac:dyDescent="0.25">
      <c r="A66" s="30">
        <v>635</v>
      </c>
      <c r="B66" s="12" t="s">
        <v>347</v>
      </c>
      <c r="C66" s="13"/>
      <c r="D66" s="13"/>
      <c r="E66" s="13">
        <f>E67</f>
        <v>273142.62</v>
      </c>
      <c r="F66" s="13"/>
      <c r="G66" s="5"/>
    </row>
    <row r="67" spans="1:94" x14ac:dyDescent="0.25">
      <c r="A67" s="28">
        <v>6353</v>
      </c>
      <c r="B67" s="74" t="s">
        <v>348</v>
      </c>
      <c r="C67" s="36"/>
      <c r="D67" s="36"/>
      <c r="E67" s="36">
        <v>273142.62</v>
      </c>
      <c r="F67" s="148"/>
      <c r="G67" s="5"/>
    </row>
    <row r="68" spans="1:94" x14ac:dyDescent="0.25">
      <c r="A68" s="30">
        <v>638</v>
      </c>
      <c r="B68" s="12" t="s">
        <v>168</v>
      </c>
      <c r="C68" s="13"/>
      <c r="D68" s="13"/>
      <c r="E68" s="13">
        <f>E69+E70</f>
        <v>1244989.72</v>
      </c>
      <c r="F68" s="13"/>
      <c r="G68" s="5"/>
    </row>
    <row r="69" spans="1:94" s="471" customFormat="1" x14ac:dyDescent="0.25">
      <c r="A69" s="467">
        <v>6381</v>
      </c>
      <c r="B69" s="468" t="s">
        <v>349</v>
      </c>
      <c r="C69" s="469"/>
      <c r="D69" s="469"/>
      <c r="E69" s="469">
        <v>25713.52</v>
      </c>
      <c r="F69" s="469"/>
      <c r="G69" s="470"/>
    </row>
    <row r="70" spans="1:94" x14ac:dyDescent="0.25">
      <c r="A70" s="28">
        <v>6382</v>
      </c>
      <c r="B70" s="74" t="s">
        <v>223</v>
      </c>
      <c r="C70" s="36"/>
      <c r="D70" s="36"/>
      <c r="E70" s="36">
        <v>1219276.2</v>
      </c>
      <c r="F70" s="148"/>
      <c r="G70" s="5"/>
    </row>
    <row r="71" spans="1:94" x14ac:dyDescent="0.25">
      <c r="A71" s="4">
        <v>64</v>
      </c>
      <c r="B71" s="4" t="s">
        <v>29</v>
      </c>
      <c r="C71" s="5">
        <f>C72+C74</f>
        <v>594632.56000000006</v>
      </c>
      <c r="D71" s="5">
        <v>2371900</v>
      </c>
      <c r="E71" s="5">
        <f>E72+E74</f>
        <v>640473.22000000009</v>
      </c>
      <c r="F71" s="5">
        <f t="shared" ref="F71:F77" si="3">E71/C71*100</f>
        <v>107.70907331411519</v>
      </c>
      <c r="G71" s="5">
        <f>E71/D71*100</f>
        <v>27.002538892870696</v>
      </c>
    </row>
    <row r="72" spans="1:94" x14ac:dyDescent="0.25">
      <c r="A72" s="4">
        <v>641</v>
      </c>
      <c r="B72" s="4" t="s">
        <v>30</v>
      </c>
      <c r="C72" s="5">
        <f>C73</f>
        <v>99.03</v>
      </c>
      <c r="D72" s="5"/>
      <c r="E72" s="5">
        <f>E73</f>
        <v>57.4</v>
      </c>
      <c r="F72" s="5">
        <f t="shared" si="3"/>
        <v>57.962233666565687</v>
      </c>
      <c r="G72" s="5"/>
    </row>
    <row r="73" spans="1:94" s="40" customFormat="1" x14ac:dyDescent="0.25">
      <c r="A73" s="189">
        <v>6413</v>
      </c>
      <c r="B73" s="189" t="s">
        <v>222</v>
      </c>
      <c r="C73" s="121">
        <v>99.03</v>
      </c>
      <c r="D73" s="121"/>
      <c r="E73" s="121">
        <v>57.4</v>
      </c>
      <c r="F73" s="121">
        <f t="shared" si="3"/>
        <v>57.962233666565687</v>
      </c>
      <c r="G73" s="121"/>
    </row>
    <row r="74" spans="1:94" x14ac:dyDescent="0.25">
      <c r="A74" s="4">
        <v>642</v>
      </c>
      <c r="B74" s="4" t="s">
        <v>31</v>
      </c>
      <c r="C74" s="5">
        <f>C75+C76+C77+C78</f>
        <v>594533.53</v>
      </c>
      <c r="D74" s="5"/>
      <c r="E74" s="5">
        <f>E75+E76+E77+E78</f>
        <v>640415.82000000007</v>
      </c>
      <c r="F74" s="5">
        <f t="shared" si="3"/>
        <v>107.71735952386068</v>
      </c>
      <c r="G74" s="5"/>
    </row>
    <row r="75" spans="1:94" x14ac:dyDescent="0.25">
      <c r="A75" s="6">
        <v>6421</v>
      </c>
      <c r="B75" s="6" t="s">
        <v>32</v>
      </c>
      <c r="C75" s="7">
        <v>332</v>
      </c>
      <c r="D75" s="7"/>
      <c r="E75" s="7">
        <v>332</v>
      </c>
      <c r="F75" s="14">
        <f t="shared" si="3"/>
        <v>100</v>
      </c>
      <c r="G75" s="5"/>
    </row>
    <row r="76" spans="1:94" x14ac:dyDescent="0.25">
      <c r="A76" s="15">
        <v>6422</v>
      </c>
      <c r="B76" s="15" t="s">
        <v>33</v>
      </c>
      <c r="C76" s="14">
        <v>1428.42</v>
      </c>
      <c r="D76" s="14"/>
      <c r="E76" s="14">
        <v>3384.64</v>
      </c>
      <c r="F76" s="14">
        <f t="shared" si="3"/>
        <v>236.94991669116922</v>
      </c>
      <c r="G76" s="14"/>
    </row>
    <row r="77" spans="1:94" x14ac:dyDescent="0.25">
      <c r="A77" s="6">
        <v>6423</v>
      </c>
      <c r="B77" s="6" t="s">
        <v>34</v>
      </c>
      <c r="C77" s="7">
        <v>591811.36</v>
      </c>
      <c r="D77" s="7"/>
      <c r="E77" s="7">
        <v>636697.12</v>
      </c>
      <c r="F77" s="14">
        <f t="shared" si="3"/>
        <v>107.58447083543648</v>
      </c>
      <c r="G77" s="5"/>
    </row>
    <row r="78" spans="1:94" x14ac:dyDescent="0.25">
      <c r="A78" s="6">
        <v>6429</v>
      </c>
      <c r="B78" s="6" t="s">
        <v>35</v>
      </c>
      <c r="C78" s="7">
        <v>961.75</v>
      </c>
      <c r="D78" s="7"/>
      <c r="E78" s="7">
        <v>2.06</v>
      </c>
      <c r="F78" s="14"/>
      <c r="G78" s="5"/>
    </row>
    <row r="79" spans="1:94" x14ac:dyDescent="0.25">
      <c r="A79" s="4">
        <v>65</v>
      </c>
      <c r="B79" s="4" t="s">
        <v>36</v>
      </c>
      <c r="C79" s="5"/>
      <c r="D79" s="5"/>
      <c r="E79" s="5"/>
      <c r="F79" s="5"/>
      <c r="G79" s="5"/>
    </row>
    <row r="80" spans="1:94" x14ac:dyDescent="0.25">
      <c r="A80" s="4"/>
      <c r="B80" s="4" t="s">
        <v>37</v>
      </c>
      <c r="C80" s="5">
        <f>+C81+C85</f>
        <v>84661.64</v>
      </c>
      <c r="D80" s="5">
        <v>316000</v>
      </c>
      <c r="E80" s="5">
        <f>+E81+E85</f>
        <v>141369.72</v>
      </c>
      <c r="F80" s="5">
        <f t="shared" ref="F80:F87" si="4">E80/C80*100</f>
        <v>166.98202397213188</v>
      </c>
      <c r="G80" s="5">
        <f>E80/D80*100</f>
        <v>44.737253164556961</v>
      </c>
    </row>
    <row r="81" spans="1:7" x14ac:dyDescent="0.25">
      <c r="A81" s="4">
        <v>652</v>
      </c>
      <c r="B81" s="4" t="s">
        <v>38</v>
      </c>
      <c r="C81" s="5">
        <f>+C83+C84+C82</f>
        <v>80976.740000000005</v>
      </c>
      <c r="D81" s="5"/>
      <c r="E81" s="5">
        <f>+E83+E84+E82</f>
        <v>130725.08</v>
      </c>
      <c r="F81" s="5">
        <f t="shared" si="4"/>
        <v>161.43534550785816</v>
      </c>
      <c r="G81" s="5"/>
    </row>
    <row r="82" spans="1:7" x14ac:dyDescent="0.25">
      <c r="A82" s="43">
        <v>6522</v>
      </c>
      <c r="B82" s="43" t="s">
        <v>128</v>
      </c>
      <c r="C82" s="44">
        <v>40.799999999999997</v>
      </c>
      <c r="D82" s="44"/>
      <c r="E82" s="44"/>
      <c r="F82" s="51"/>
      <c r="G82" s="51"/>
    </row>
    <row r="83" spans="1:7" x14ac:dyDescent="0.25">
      <c r="A83" s="6">
        <v>6524</v>
      </c>
      <c r="B83" s="6" t="s">
        <v>39</v>
      </c>
      <c r="C83" s="7">
        <v>78815.320000000007</v>
      </c>
      <c r="D83" s="7"/>
      <c r="E83" s="7">
        <v>128593.09</v>
      </c>
      <c r="F83" s="51">
        <f t="shared" si="4"/>
        <v>163.15748004322</v>
      </c>
      <c r="G83" s="5"/>
    </row>
    <row r="84" spans="1:7" s="124" customFormat="1" x14ac:dyDescent="0.25">
      <c r="A84" s="129">
        <v>6526</v>
      </c>
      <c r="B84" s="129" t="s">
        <v>40</v>
      </c>
      <c r="C84" s="130">
        <v>2120.62</v>
      </c>
      <c r="D84" s="130"/>
      <c r="E84" s="130">
        <v>2131.9899999999998</v>
      </c>
      <c r="F84" s="130">
        <f t="shared" si="4"/>
        <v>100.53616395205177</v>
      </c>
      <c r="G84" s="126"/>
    </row>
    <row r="85" spans="1:7" x14ac:dyDescent="0.25">
      <c r="A85" s="4">
        <v>653</v>
      </c>
      <c r="B85" s="4" t="s">
        <v>41</v>
      </c>
      <c r="C85" s="5">
        <f>C86+C87</f>
        <v>3684.9</v>
      </c>
      <c r="D85" s="5"/>
      <c r="E85" s="5">
        <f>E86+E87</f>
        <v>10644.64</v>
      </c>
      <c r="F85" s="5">
        <f t="shared" si="4"/>
        <v>288.87188254769461</v>
      </c>
      <c r="G85" s="5"/>
    </row>
    <row r="86" spans="1:7" x14ac:dyDescent="0.25">
      <c r="A86" s="6">
        <v>6531</v>
      </c>
      <c r="B86" s="6" t="s">
        <v>42</v>
      </c>
      <c r="C86" s="7">
        <v>14.12</v>
      </c>
      <c r="D86" s="7"/>
      <c r="E86" s="7"/>
      <c r="F86" s="14"/>
      <c r="G86" s="5"/>
    </row>
    <row r="87" spans="1:7" x14ac:dyDescent="0.25">
      <c r="A87" s="6">
        <v>6532</v>
      </c>
      <c r="B87" s="6" t="s">
        <v>43</v>
      </c>
      <c r="C87" s="7">
        <v>3670.78</v>
      </c>
      <c r="D87" s="7"/>
      <c r="E87" s="7">
        <v>10644.64</v>
      </c>
      <c r="F87" s="14">
        <f t="shared" si="4"/>
        <v>289.98305537242766</v>
      </c>
      <c r="G87" s="5"/>
    </row>
    <row r="88" spans="1:7" x14ac:dyDescent="0.25">
      <c r="A88" s="4">
        <v>68</v>
      </c>
      <c r="B88" s="4" t="s">
        <v>179</v>
      </c>
      <c r="C88" s="5">
        <f>C89</f>
        <v>13807.95</v>
      </c>
      <c r="D88" s="5">
        <v>43900</v>
      </c>
      <c r="E88" s="5">
        <f>E89</f>
        <v>38851.879999999997</v>
      </c>
      <c r="F88" s="5">
        <f>E88/C88*100</f>
        <v>281.37326684989443</v>
      </c>
      <c r="G88" s="5">
        <f>E88/D88*100</f>
        <v>88.500865603644641</v>
      </c>
    </row>
    <row r="89" spans="1:7" x14ac:dyDescent="0.25">
      <c r="A89" s="4">
        <v>683</v>
      </c>
      <c r="B89" s="4" t="s">
        <v>206</v>
      </c>
      <c r="C89" s="5">
        <f>C90</f>
        <v>13807.95</v>
      </c>
      <c r="D89" s="5"/>
      <c r="E89" s="5">
        <f>E90</f>
        <v>38851.879999999997</v>
      </c>
      <c r="F89" s="5">
        <f t="shared" ref="F89:F90" si="5">E89/C89*100</f>
        <v>281.37326684989443</v>
      </c>
      <c r="G89" s="5"/>
    </row>
    <row r="90" spans="1:7" x14ac:dyDescent="0.25">
      <c r="A90" s="15">
        <v>6831</v>
      </c>
      <c r="B90" s="172" t="s">
        <v>206</v>
      </c>
      <c r="C90" s="14">
        <v>13807.95</v>
      </c>
      <c r="D90" s="14"/>
      <c r="E90" s="14">
        <v>38851.879999999997</v>
      </c>
      <c r="F90" s="120">
        <f t="shared" si="5"/>
        <v>281.37326684989443</v>
      </c>
      <c r="G90" s="14"/>
    </row>
    <row r="91" spans="1:7" x14ac:dyDescent="0.25">
      <c r="A91" s="15"/>
      <c r="B91" s="172"/>
      <c r="C91" s="14"/>
      <c r="D91" s="14"/>
      <c r="E91" s="14"/>
      <c r="F91" s="120"/>
      <c r="G91" s="14"/>
    </row>
    <row r="92" spans="1:7" x14ac:dyDescent="0.25">
      <c r="A92" s="8">
        <v>7</v>
      </c>
      <c r="B92" s="5" t="s">
        <v>5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</row>
    <row r="93" spans="1:7" ht="60" x14ac:dyDescent="0.25">
      <c r="A93" s="1" t="s">
        <v>13</v>
      </c>
      <c r="B93" s="2" t="s">
        <v>14</v>
      </c>
      <c r="C93" s="2" t="s">
        <v>267</v>
      </c>
      <c r="D93" s="2" t="s">
        <v>324</v>
      </c>
      <c r="E93" s="2" t="s">
        <v>326</v>
      </c>
      <c r="F93" s="2" t="s">
        <v>227</v>
      </c>
      <c r="G93" s="2" t="s">
        <v>15</v>
      </c>
    </row>
    <row r="94" spans="1:7" x14ac:dyDescent="0.25">
      <c r="A94" s="3">
        <v>1</v>
      </c>
      <c r="B94" s="3">
        <v>2</v>
      </c>
      <c r="C94" s="3">
        <v>3</v>
      </c>
      <c r="D94" s="3">
        <v>5</v>
      </c>
      <c r="E94" s="3">
        <v>6</v>
      </c>
      <c r="F94" s="3">
        <v>7</v>
      </c>
      <c r="G94" s="3">
        <v>8</v>
      </c>
    </row>
    <row r="95" spans="1:7" s="124" customFormat="1" x14ac:dyDescent="0.25">
      <c r="A95" s="125"/>
      <c r="B95" s="125" t="s">
        <v>45</v>
      </c>
      <c r="C95" s="126">
        <f>C96+C157+C171</f>
        <v>1581714.0500000003</v>
      </c>
      <c r="D95" s="126">
        <f>D96+D157+D343</f>
        <v>11478800</v>
      </c>
      <c r="E95" s="126">
        <f>E96+E157+E343</f>
        <v>4198995.51</v>
      </c>
      <c r="F95" s="126">
        <f t="shared" ref="F95:F102" si="6">E95/C95*100</f>
        <v>265.47121523008531</v>
      </c>
      <c r="G95" s="126">
        <f>E95/D95*100</f>
        <v>36.580439680105933</v>
      </c>
    </row>
    <row r="96" spans="1:7" x14ac:dyDescent="0.25">
      <c r="A96" s="4">
        <v>3</v>
      </c>
      <c r="B96" s="4" t="s">
        <v>6</v>
      </c>
      <c r="C96" s="5">
        <f>C97+C104+C135+C139+C140+C147+C154</f>
        <v>1013837.15</v>
      </c>
      <c r="D96" s="5">
        <f>D97+D104+D135+D139+D140+D147+D154</f>
        <v>4123400</v>
      </c>
      <c r="E96" s="5">
        <f>E97+E104+E135+E139+E140+E147+E154</f>
        <v>1369699.64</v>
      </c>
      <c r="F96" s="5">
        <f t="shared" si="6"/>
        <v>135.1005573232348</v>
      </c>
      <c r="G96" s="5">
        <f>E96/D96*100</f>
        <v>33.217724208177714</v>
      </c>
    </row>
    <row r="97" spans="1:7" x14ac:dyDescent="0.25">
      <c r="A97" s="4">
        <v>31</v>
      </c>
      <c r="B97" s="4" t="s">
        <v>46</v>
      </c>
      <c r="C97" s="5">
        <f>C98+C102+C100</f>
        <v>80985.509999999995</v>
      </c>
      <c r="D97" s="5">
        <v>320000</v>
      </c>
      <c r="E97" s="5">
        <f>E98+E102+E100</f>
        <v>158660.79999999999</v>
      </c>
      <c r="F97" s="5">
        <f t="shared" si="6"/>
        <v>195.91257744749646</v>
      </c>
      <c r="G97" s="5">
        <f>E97/D97*100</f>
        <v>49.581499999999998</v>
      </c>
    </row>
    <row r="98" spans="1:7" x14ac:dyDescent="0.25">
      <c r="A98" s="4">
        <v>311</v>
      </c>
      <c r="B98" s="4" t="s">
        <v>47</v>
      </c>
      <c r="C98" s="5">
        <f>C99</f>
        <v>49449.47</v>
      </c>
      <c r="D98" s="5"/>
      <c r="E98" s="5">
        <f>E99</f>
        <v>108569.11</v>
      </c>
      <c r="F98" s="5">
        <f t="shared" si="6"/>
        <v>219.55565954498604</v>
      </c>
      <c r="G98" s="5"/>
    </row>
    <row r="99" spans="1:7" x14ac:dyDescent="0.25">
      <c r="A99" s="6">
        <v>3111</v>
      </c>
      <c r="B99" s="6" t="s">
        <v>48</v>
      </c>
      <c r="C99" s="7">
        <v>49449.47</v>
      </c>
      <c r="D99" s="7"/>
      <c r="E99" s="7">
        <v>108569.11</v>
      </c>
      <c r="F99" s="26">
        <f>E99/C99*100</f>
        <v>219.55565954498604</v>
      </c>
      <c r="G99" s="5"/>
    </row>
    <row r="100" spans="1:7" ht="15" customHeight="1" x14ac:dyDescent="0.25">
      <c r="A100" s="4">
        <v>312</v>
      </c>
      <c r="B100" s="4" t="s">
        <v>49</v>
      </c>
      <c r="C100" s="5">
        <f>C101</f>
        <v>23342.87</v>
      </c>
      <c r="D100" s="5"/>
      <c r="E100" s="5">
        <f>E101</f>
        <v>29315.35</v>
      </c>
      <c r="F100" s="5">
        <f t="shared" ref="F100:F101" si="7">E100/C100*100</f>
        <v>125.58588554020993</v>
      </c>
      <c r="G100" s="5"/>
    </row>
    <row r="101" spans="1:7" x14ac:dyDescent="0.25">
      <c r="A101" s="20">
        <v>3121</v>
      </c>
      <c r="B101" s="409" t="s">
        <v>49</v>
      </c>
      <c r="C101" s="21">
        <v>23342.87</v>
      </c>
      <c r="D101" s="21"/>
      <c r="E101" s="21">
        <v>29315.35</v>
      </c>
      <c r="F101" s="26">
        <f t="shared" si="7"/>
        <v>125.58588554020993</v>
      </c>
      <c r="G101" s="5"/>
    </row>
    <row r="102" spans="1:7" ht="15" customHeight="1" x14ac:dyDescent="0.25">
      <c r="A102" s="4">
        <v>313</v>
      </c>
      <c r="B102" s="4" t="s">
        <v>50</v>
      </c>
      <c r="C102" s="5">
        <f>C103</f>
        <v>8193.17</v>
      </c>
      <c r="D102" s="5"/>
      <c r="E102" s="5">
        <f>E103</f>
        <v>20776.34</v>
      </c>
      <c r="F102" s="5">
        <f t="shared" si="6"/>
        <v>253.58121459703634</v>
      </c>
      <c r="G102" s="5"/>
    </row>
    <row r="103" spans="1:7" x14ac:dyDescent="0.25">
      <c r="A103" s="20">
        <v>3132</v>
      </c>
      <c r="B103" s="20" t="s">
        <v>51</v>
      </c>
      <c r="C103" s="21">
        <v>8193.17</v>
      </c>
      <c r="D103" s="21"/>
      <c r="E103" s="21">
        <v>20776.34</v>
      </c>
      <c r="F103" s="26">
        <f>E103/C103*100</f>
        <v>253.58121459703634</v>
      </c>
      <c r="G103" s="5"/>
    </row>
    <row r="104" spans="1:7" ht="14.1" customHeight="1" x14ac:dyDescent="0.25">
      <c r="A104" s="4">
        <v>32</v>
      </c>
      <c r="B104" s="4" t="s">
        <v>52</v>
      </c>
      <c r="C104" s="5">
        <f>C105+C110+C116+C128</f>
        <v>296555.26</v>
      </c>
      <c r="D104" s="5">
        <v>865300</v>
      </c>
      <c r="E104" s="5">
        <f>E105+E110+E116+E128</f>
        <v>289650.44</v>
      </c>
      <c r="F104" s="5">
        <f t="shared" ref="F104:F128" si="8">E104/C104*100</f>
        <v>97.671658226530866</v>
      </c>
      <c r="G104" s="5">
        <f>E104/D104*100</f>
        <v>33.473990523517855</v>
      </c>
    </row>
    <row r="105" spans="1:7" ht="14.1" customHeight="1" x14ac:dyDescent="0.25">
      <c r="A105" s="4">
        <v>321</v>
      </c>
      <c r="B105" s="4" t="s">
        <v>53</v>
      </c>
      <c r="C105" s="5">
        <f>C106+C107+C108+C109</f>
        <v>5952.29</v>
      </c>
      <c r="D105" s="5"/>
      <c r="E105" s="5">
        <f>E106+E107+E108+E109</f>
        <v>6820.93</v>
      </c>
      <c r="F105" s="5">
        <f t="shared" si="8"/>
        <v>114.5933749867698</v>
      </c>
      <c r="G105" s="5"/>
    </row>
    <row r="106" spans="1:7" ht="14.1" customHeight="1" x14ac:dyDescent="0.25">
      <c r="A106" s="6">
        <v>3211</v>
      </c>
      <c r="B106" s="6" t="s">
        <v>54</v>
      </c>
      <c r="C106" s="7">
        <v>266</v>
      </c>
      <c r="D106" s="7"/>
      <c r="E106" s="7">
        <v>168</v>
      </c>
      <c r="F106" s="26">
        <f>E106/C106*100</f>
        <v>63.157894736842103</v>
      </c>
      <c r="G106" s="5"/>
    </row>
    <row r="107" spans="1:7" ht="14.1" customHeight="1" x14ac:dyDescent="0.25">
      <c r="A107" s="6">
        <v>3212</v>
      </c>
      <c r="B107" s="6" t="s">
        <v>55</v>
      </c>
      <c r="C107" s="7">
        <v>5411.2</v>
      </c>
      <c r="D107" s="7"/>
      <c r="E107" s="7">
        <v>5769.6</v>
      </c>
      <c r="F107" s="26">
        <f t="shared" ref="F107:F109" si="9">E107/C107*100</f>
        <v>106.6232998225902</v>
      </c>
      <c r="G107" s="5"/>
    </row>
    <row r="108" spans="1:7" ht="14.1" customHeight="1" x14ac:dyDescent="0.25">
      <c r="A108" s="20">
        <v>3213</v>
      </c>
      <c r="B108" s="20" t="s">
        <v>56</v>
      </c>
      <c r="C108" s="21">
        <v>80</v>
      </c>
      <c r="D108" s="21"/>
      <c r="E108" s="21">
        <v>697.5</v>
      </c>
      <c r="F108" s="26">
        <f t="shared" si="9"/>
        <v>871.875</v>
      </c>
      <c r="G108" s="5"/>
    </row>
    <row r="109" spans="1:7" ht="14.1" customHeight="1" x14ac:dyDescent="0.25">
      <c r="A109" s="20">
        <v>3214</v>
      </c>
      <c r="B109" s="20" t="s">
        <v>57</v>
      </c>
      <c r="C109" s="21">
        <v>195.09</v>
      </c>
      <c r="D109" s="21"/>
      <c r="E109" s="21">
        <v>185.83</v>
      </c>
      <c r="F109" s="26">
        <f t="shared" si="9"/>
        <v>95.253472756163831</v>
      </c>
      <c r="G109" s="5"/>
    </row>
    <row r="110" spans="1:7" ht="14.1" customHeight="1" x14ac:dyDescent="0.25">
      <c r="A110" s="4">
        <v>322</v>
      </c>
      <c r="B110" s="4" t="s">
        <v>58</v>
      </c>
      <c r="C110" s="5">
        <f>C111+C112+C113+C115+C114</f>
        <v>32734.690000000002</v>
      </c>
      <c r="D110" s="5"/>
      <c r="E110" s="5">
        <f>E111+E112+E113+E115+E114</f>
        <v>40599.770000000004</v>
      </c>
      <c r="F110" s="5">
        <f t="shared" si="8"/>
        <v>124.0267434944397</v>
      </c>
      <c r="G110" s="5"/>
    </row>
    <row r="111" spans="1:7" ht="14.1" customHeight="1" x14ac:dyDescent="0.25">
      <c r="A111" s="6">
        <v>3221</v>
      </c>
      <c r="B111" s="6" t="s">
        <v>59</v>
      </c>
      <c r="C111" s="7">
        <v>3433.47</v>
      </c>
      <c r="D111" s="7"/>
      <c r="E111" s="7">
        <v>2798.47</v>
      </c>
      <c r="F111" s="26">
        <f>E111/C111*100</f>
        <v>81.50559055416241</v>
      </c>
      <c r="G111" s="5"/>
    </row>
    <row r="112" spans="1:7" ht="14.1" customHeight="1" x14ac:dyDescent="0.25">
      <c r="A112" s="6">
        <v>3223</v>
      </c>
      <c r="B112" s="6" t="s">
        <v>60</v>
      </c>
      <c r="C112" s="7">
        <v>25357.08</v>
      </c>
      <c r="D112" s="7"/>
      <c r="E112" s="7">
        <v>29514.34</v>
      </c>
      <c r="F112" s="26">
        <f t="shared" ref="F112:F115" si="10">E112/C112*100</f>
        <v>116.39486880981565</v>
      </c>
      <c r="G112" s="5"/>
    </row>
    <row r="113" spans="1:7" ht="14.1" customHeight="1" x14ac:dyDescent="0.25">
      <c r="A113" s="6">
        <v>3224</v>
      </c>
      <c r="B113" s="6" t="s">
        <v>61</v>
      </c>
      <c r="C113" s="7">
        <v>2506.6999999999998</v>
      </c>
      <c r="D113" s="7"/>
      <c r="E113" s="7">
        <v>6696.73</v>
      </c>
      <c r="F113" s="26">
        <f t="shared" si="10"/>
        <v>267.15322934535448</v>
      </c>
      <c r="G113" s="5"/>
    </row>
    <row r="114" spans="1:7" ht="14.1" customHeight="1" x14ac:dyDescent="0.25">
      <c r="A114" s="6">
        <v>3225</v>
      </c>
      <c r="B114" s="6" t="s">
        <v>62</v>
      </c>
      <c r="C114" s="7">
        <v>679.94</v>
      </c>
      <c r="D114" s="7"/>
      <c r="E114" s="7">
        <v>1091.8</v>
      </c>
      <c r="F114" s="26">
        <f t="shared" si="10"/>
        <v>160.57299173456479</v>
      </c>
      <c r="G114" s="5"/>
    </row>
    <row r="115" spans="1:7" ht="14.1" customHeight="1" x14ac:dyDescent="0.25">
      <c r="A115" s="6">
        <v>3227</v>
      </c>
      <c r="B115" s="6" t="s">
        <v>63</v>
      </c>
      <c r="C115" s="7">
        <v>757.5</v>
      </c>
      <c r="D115" s="7"/>
      <c r="E115" s="7">
        <v>498.43</v>
      </c>
      <c r="F115" s="26">
        <f t="shared" si="10"/>
        <v>65.799339933993394</v>
      </c>
      <c r="G115" s="5"/>
    </row>
    <row r="116" spans="1:7" ht="14.1" customHeight="1" x14ac:dyDescent="0.25">
      <c r="A116" s="4">
        <v>323</v>
      </c>
      <c r="B116" s="4" t="s">
        <v>64</v>
      </c>
      <c r="C116" s="5">
        <f>C117+C118+C119+C120+C121+C122+C126+C127</f>
        <v>203750.55</v>
      </c>
      <c r="D116" s="5"/>
      <c r="E116" s="5">
        <f>E117+E118+E119+E120+E121+E122+E126+E127</f>
        <v>167651.60999999999</v>
      </c>
      <c r="F116" s="5">
        <f t="shared" si="8"/>
        <v>82.282776659989381</v>
      </c>
      <c r="G116" s="5"/>
    </row>
    <row r="117" spans="1:7" ht="14.1" customHeight="1" x14ac:dyDescent="0.25">
      <c r="A117" s="6">
        <v>3231</v>
      </c>
      <c r="B117" s="6" t="s">
        <v>65</v>
      </c>
      <c r="C117" s="7">
        <v>2417.62</v>
      </c>
      <c r="D117" s="7"/>
      <c r="E117" s="7">
        <v>3717.46</v>
      </c>
      <c r="F117" s="26">
        <f>E117/C117*100</f>
        <v>153.76527328529713</v>
      </c>
      <c r="G117" s="5"/>
    </row>
    <row r="118" spans="1:7" ht="14.1" customHeight="1" x14ac:dyDescent="0.25">
      <c r="A118" s="6">
        <v>3232</v>
      </c>
      <c r="B118" s="6" t="s">
        <v>66</v>
      </c>
      <c r="C118" s="7">
        <v>70846.149999999994</v>
      </c>
      <c r="D118" s="7"/>
      <c r="E118" s="7">
        <v>55076.76</v>
      </c>
      <c r="F118" s="26">
        <f t="shared" ref="F118:F122" si="11">E118/C118*100</f>
        <v>77.741359269346333</v>
      </c>
      <c r="G118" s="5"/>
    </row>
    <row r="119" spans="1:7" ht="14.1" customHeight="1" x14ac:dyDescent="0.25">
      <c r="A119" s="20">
        <v>3233</v>
      </c>
      <c r="B119" s="20" t="s">
        <v>67</v>
      </c>
      <c r="C119" s="21">
        <v>11180.04</v>
      </c>
      <c r="D119" s="21"/>
      <c r="E119" s="21">
        <v>10550.48</v>
      </c>
      <c r="F119" s="26">
        <f t="shared" si="11"/>
        <v>94.36889313455049</v>
      </c>
      <c r="G119" s="21"/>
    </row>
    <row r="120" spans="1:7" ht="14.1" customHeight="1" x14ac:dyDescent="0.25">
      <c r="A120" s="20">
        <v>3234</v>
      </c>
      <c r="B120" s="20" t="s">
        <v>68</v>
      </c>
      <c r="C120" s="21">
        <v>26283.41</v>
      </c>
      <c r="D120" s="21"/>
      <c r="E120" s="21">
        <v>26808.39</v>
      </c>
      <c r="F120" s="26">
        <f t="shared" si="11"/>
        <v>101.99738161829077</v>
      </c>
      <c r="G120" s="21"/>
    </row>
    <row r="121" spans="1:7" ht="14.1" customHeight="1" x14ac:dyDescent="0.25">
      <c r="A121" s="20">
        <v>3236</v>
      </c>
      <c r="B121" s="20" t="s">
        <v>69</v>
      </c>
      <c r="C121" s="21">
        <v>16498.63</v>
      </c>
      <c r="D121" s="21"/>
      <c r="E121" s="21">
        <v>15412.72</v>
      </c>
      <c r="F121" s="26">
        <f t="shared" si="11"/>
        <v>93.418180782283116</v>
      </c>
      <c r="G121" s="21"/>
    </row>
    <row r="122" spans="1:7" ht="14.1" customHeight="1" x14ac:dyDescent="0.25">
      <c r="A122" s="6">
        <v>3237</v>
      </c>
      <c r="B122" s="6" t="s">
        <v>70</v>
      </c>
      <c r="C122" s="7">
        <v>70436.7</v>
      </c>
      <c r="D122" s="7"/>
      <c r="E122" s="7">
        <v>48436.27</v>
      </c>
      <c r="F122" s="26">
        <f t="shared" si="11"/>
        <v>68.765671872759512</v>
      </c>
      <c r="G122" s="21"/>
    </row>
    <row r="123" spans="1:7" ht="14.1" customHeight="1" x14ac:dyDescent="0.25">
      <c r="A123" s="6"/>
      <c r="B123" s="6"/>
      <c r="C123" s="7"/>
      <c r="D123" s="7"/>
      <c r="E123" s="7"/>
      <c r="F123" s="21"/>
      <c r="G123" s="21"/>
    </row>
    <row r="124" spans="1:7" ht="60" x14ac:dyDescent="0.25">
      <c r="A124" s="1" t="s">
        <v>13</v>
      </c>
      <c r="B124" s="2" t="s">
        <v>14</v>
      </c>
      <c r="C124" s="2" t="s">
        <v>267</v>
      </c>
      <c r="D124" s="2" t="s">
        <v>324</v>
      </c>
      <c r="E124" s="2" t="s">
        <v>326</v>
      </c>
      <c r="F124" s="2" t="s">
        <v>227</v>
      </c>
      <c r="G124" s="2" t="s">
        <v>15</v>
      </c>
    </row>
    <row r="125" spans="1:7" x14ac:dyDescent="0.25">
      <c r="A125" s="3">
        <v>1</v>
      </c>
      <c r="B125" s="3">
        <v>2</v>
      </c>
      <c r="C125" s="3">
        <v>3</v>
      </c>
      <c r="D125" s="3">
        <v>5</v>
      </c>
      <c r="E125" s="3">
        <v>6</v>
      </c>
      <c r="F125" s="3">
        <v>7</v>
      </c>
      <c r="G125" s="3">
        <v>8</v>
      </c>
    </row>
    <row r="126" spans="1:7" ht="14.1" customHeight="1" x14ac:dyDescent="0.25">
      <c r="A126" s="6">
        <v>3238</v>
      </c>
      <c r="B126" s="6" t="s">
        <v>71</v>
      </c>
      <c r="C126" s="7">
        <v>3003.19</v>
      </c>
      <c r="D126" s="7"/>
      <c r="E126" s="7">
        <v>4766.5</v>
      </c>
      <c r="F126" s="21">
        <f>E126/C126*100</f>
        <v>158.71456684392263</v>
      </c>
      <c r="G126" s="21"/>
    </row>
    <row r="127" spans="1:7" ht="14.1" customHeight="1" x14ac:dyDescent="0.25">
      <c r="A127" s="6">
        <v>3239</v>
      </c>
      <c r="B127" s="6" t="s">
        <v>72</v>
      </c>
      <c r="C127" s="7">
        <v>3084.81</v>
      </c>
      <c r="D127" s="7"/>
      <c r="E127" s="7">
        <v>2883.03</v>
      </c>
      <c r="F127" s="21">
        <f>E127/C127*100</f>
        <v>93.458916432454515</v>
      </c>
      <c r="G127" s="21"/>
    </row>
    <row r="128" spans="1:7" ht="14.1" customHeight="1" x14ac:dyDescent="0.25">
      <c r="A128" s="4">
        <v>329</v>
      </c>
      <c r="B128" s="4" t="s">
        <v>73</v>
      </c>
      <c r="C128" s="5">
        <f>C129+C130+C131+C132+C134+C133</f>
        <v>54117.729999999996</v>
      </c>
      <c r="D128" s="5"/>
      <c r="E128" s="5">
        <f>+E130+E131+E132+E134+E129+E133</f>
        <v>74578.12999999999</v>
      </c>
      <c r="F128" s="5">
        <f t="shared" si="8"/>
        <v>137.80720292591724</v>
      </c>
      <c r="G128" s="5"/>
    </row>
    <row r="129" spans="1:7" s="211" customFormat="1" ht="14.1" customHeight="1" x14ac:dyDescent="0.25">
      <c r="A129" s="209">
        <v>3291</v>
      </c>
      <c r="B129" s="209" t="s">
        <v>215</v>
      </c>
      <c r="C129" s="210">
        <v>9438.19</v>
      </c>
      <c r="D129" s="210"/>
      <c r="E129" s="210">
        <v>13093.66</v>
      </c>
      <c r="F129" s="210">
        <f>E129/C129*100</f>
        <v>138.73062525759704</v>
      </c>
      <c r="G129" s="210"/>
    </row>
    <row r="130" spans="1:7" ht="14.1" customHeight="1" x14ac:dyDescent="0.25">
      <c r="A130" s="6">
        <v>3292</v>
      </c>
      <c r="B130" s="6" t="s">
        <v>74</v>
      </c>
      <c r="C130" s="7">
        <v>1442.05</v>
      </c>
      <c r="D130" s="7"/>
      <c r="E130" s="7">
        <v>1440.29</v>
      </c>
      <c r="F130" s="210">
        <f t="shared" ref="F130:F134" si="12">E130/C130*100</f>
        <v>99.877951527339548</v>
      </c>
      <c r="G130" s="21"/>
    </row>
    <row r="131" spans="1:7" ht="14.1" customHeight="1" x14ac:dyDescent="0.25">
      <c r="A131" s="20">
        <v>3293</v>
      </c>
      <c r="B131" s="20" t="s">
        <v>75</v>
      </c>
      <c r="C131" s="21">
        <v>13652.67</v>
      </c>
      <c r="D131" s="21"/>
      <c r="E131" s="21">
        <v>40861.49</v>
      </c>
      <c r="F131" s="210">
        <f t="shared" si="12"/>
        <v>299.29303205893058</v>
      </c>
      <c r="G131" s="21"/>
    </row>
    <row r="132" spans="1:7" ht="14.1" customHeight="1" x14ac:dyDescent="0.25">
      <c r="A132" s="6">
        <v>3294</v>
      </c>
      <c r="B132" s="6" t="s">
        <v>76</v>
      </c>
      <c r="C132" s="7">
        <v>7249.92</v>
      </c>
      <c r="D132" s="7"/>
      <c r="E132" s="7">
        <v>5624.92</v>
      </c>
      <c r="F132" s="210">
        <f t="shared" si="12"/>
        <v>77.585959569209038</v>
      </c>
      <c r="G132" s="21"/>
    </row>
    <row r="133" spans="1:7" ht="14.1" customHeight="1" x14ac:dyDescent="0.25">
      <c r="A133" s="6">
        <v>3295</v>
      </c>
      <c r="B133" s="6" t="s">
        <v>310</v>
      </c>
      <c r="C133" s="7">
        <v>693.28</v>
      </c>
      <c r="D133" s="7"/>
      <c r="E133" s="7">
        <v>327.68</v>
      </c>
      <c r="F133" s="210">
        <f t="shared" si="12"/>
        <v>47.265174244172634</v>
      </c>
      <c r="G133" s="21"/>
    </row>
    <row r="134" spans="1:7" ht="14.1" customHeight="1" x14ac:dyDescent="0.25">
      <c r="A134" s="20">
        <v>3299</v>
      </c>
      <c r="B134" s="20" t="s">
        <v>73</v>
      </c>
      <c r="C134" s="21">
        <v>21641.62</v>
      </c>
      <c r="D134" s="21"/>
      <c r="E134" s="21">
        <v>13230.09</v>
      </c>
      <c r="F134" s="210">
        <f t="shared" si="12"/>
        <v>61.132623158525099</v>
      </c>
      <c r="G134" s="21"/>
    </row>
    <row r="135" spans="1:7" x14ac:dyDescent="0.25">
      <c r="A135" s="4">
        <v>34</v>
      </c>
      <c r="B135" s="4" t="s">
        <v>77</v>
      </c>
      <c r="C135" s="5">
        <f>C136</f>
        <v>2288.16</v>
      </c>
      <c r="D135" s="5">
        <v>8000</v>
      </c>
      <c r="E135" s="5">
        <f>E136</f>
        <v>3703.74</v>
      </c>
      <c r="F135" s="5">
        <f t="shared" ref="F135:F155" si="13">E135/C135*100</f>
        <v>161.86542899097964</v>
      </c>
      <c r="G135" s="5">
        <f t="shared" ref="G135:G140" si="14">E135/D135*100</f>
        <v>46.296749999999996</v>
      </c>
    </row>
    <row r="136" spans="1:7" x14ac:dyDescent="0.25">
      <c r="A136" s="4">
        <v>343</v>
      </c>
      <c r="B136" s="4" t="s">
        <v>78</v>
      </c>
      <c r="C136" s="5">
        <f>C137+C138</f>
        <v>2288.16</v>
      </c>
      <c r="D136" s="5"/>
      <c r="E136" s="5">
        <f>E137+E138</f>
        <v>3703.74</v>
      </c>
      <c r="F136" s="5">
        <f t="shared" si="13"/>
        <v>161.86542899097964</v>
      </c>
      <c r="G136" s="5"/>
    </row>
    <row r="137" spans="1:7" x14ac:dyDescent="0.25">
      <c r="A137" s="6">
        <v>3431</v>
      </c>
      <c r="B137" s="6" t="s">
        <v>79</v>
      </c>
      <c r="C137" s="7">
        <v>698.95</v>
      </c>
      <c r="D137" s="7"/>
      <c r="E137" s="7">
        <v>726.54</v>
      </c>
      <c r="F137" s="21">
        <f>E137/C137*100</f>
        <v>103.9473495958223</v>
      </c>
      <c r="G137" s="21"/>
    </row>
    <row r="138" spans="1:7" x14ac:dyDescent="0.25">
      <c r="A138" s="6">
        <v>3434</v>
      </c>
      <c r="B138" s="6" t="s">
        <v>216</v>
      </c>
      <c r="C138" s="7">
        <v>1589.21</v>
      </c>
      <c r="D138" s="7"/>
      <c r="E138" s="7">
        <v>2977.2</v>
      </c>
      <c r="F138" s="21">
        <f>E138/C138*100</f>
        <v>187.33836308606163</v>
      </c>
      <c r="G138" s="21"/>
    </row>
    <row r="139" spans="1:7" x14ac:dyDescent="0.25">
      <c r="A139" s="4">
        <v>35</v>
      </c>
      <c r="B139" s="4" t="s">
        <v>121</v>
      </c>
      <c r="C139" s="5"/>
      <c r="D139" s="5">
        <v>300000</v>
      </c>
      <c r="E139" s="5"/>
      <c r="F139" s="5"/>
      <c r="G139" s="5"/>
    </row>
    <row r="140" spans="1:7" x14ac:dyDescent="0.25">
      <c r="A140" s="4">
        <v>36</v>
      </c>
      <c r="B140" s="4" t="s">
        <v>80</v>
      </c>
      <c r="C140" s="5">
        <f>+C144+C141</f>
        <v>331230.95</v>
      </c>
      <c r="D140" s="5">
        <v>2089500</v>
      </c>
      <c r="E140" s="5">
        <f>+E144+E141</f>
        <v>616113.42000000004</v>
      </c>
      <c r="F140" s="5">
        <f t="shared" si="13"/>
        <v>186.00720131980421</v>
      </c>
      <c r="G140" s="5">
        <f t="shared" si="14"/>
        <v>29.48616511127064</v>
      </c>
    </row>
    <row r="141" spans="1:7" x14ac:dyDescent="0.25">
      <c r="A141" s="4">
        <v>363</v>
      </c>
      <c r="B141" s="4" t="s">
        <v>311</v>
      </c>
      <c r="C141" s="5">
        <f>C142</f>
        <v>6380.25</v>
      </c>
      <c r="D141" s="5"/>
      <c r="E141" s="5">
        <f>E142+E143</f>
        <v>17887.66</v>
      </c>
      <c r="F141" s="489">
        <f t="shared" si="13"/>
        <v>280.35986050703343</v>
      </c>
      <c r="G141" s="5"/>
    </row>
    <row r="142" spans="1:7" s="415" customFormat="1" x14ac:dyDescent="0.25">
      <c r="A142" s="409">
        <v>3631</v>
      </c>
      <c r="B142" s="409" t="s">
        <v>312</v>
      </c>
      <c r="C142" s="412">
        <v>6380.25</v>
      </c>
      <c r="D142" s="412"/>
      <c r="E142" s="412">
        <v>9869.2099999999991</v>
      </c>
      <c r="F142" s="489">
        <f t="shared" si="13"/>
        <v>154.68375063673051</v>
      </c>
      <c r="G142" s="412"/>
    </row>
    <row r="143" spans="1:7" s="415" customFormat="1" x14ac:dyDescent="0.25">
      <c r="A143" s="409">
        <v>3632</v>
      </c>
      <c r="B143" s="472" t="s">
        <v>350</v>
      </c>
      <c r="C143" s="412"/>
      <c r="D143" s="412"/>
      <c r="E143" s="412">
        <v>8018.45</v>
      </c>
      <c r="F143" s="489"/>
      <c r="G143" s="412"/>
    </row>
    <row r="144" spans="1:7" x14ac:dyDescent="0.25">
      <c r="A144" s="4">
        <v>366</v>
      </c>
      <c r="B144" s="4" t="s">
        <v>123</v>
      </c>
      <c r="C144" s="5">
        <f>C145+C146</f>
        <v>324850.7</v>
      </c>
      <c r="D144" s="5"/>
      <c r="E144" s="5">
        <f>E145+E146</f>
        <v>598225.76</v>
      </c>
      <c r="F144" s="5">
        <f t="shared" si="13"/>
        <v>184.15406215840076</v>
      </c>
      <c r="G144" s="5"/>
    </row>
    <row r="145" spans="1:94" x14ac:dyDescent="0.25">
      <c r="A145" s="6">
        <v>3661</v>
      </c>
      <c r="B145" s="6" t="s">
        <v>124</v>
      </c>
      <c r="C145" s="7">
        <v>324850.7</v>
      </c>
      <c r="D145" s="7"/>
      <c r="E145" s="7">
        <v>389726.06</v>
      </c>
      <c r="F145" s="489">
        <f t="shared" si="13"/>
        <v>119.9708235198508</v>
      </c>
      <c r="G145" s="21"/>
    </row>
    <row r="146" spans="1:94" x14ac:dyDescent="0.25">
      <c r="A146" s="6">
        <v>3662</v>
      </c>
      <c r="B146" s="6" t="s">
        <v>217</v>
      </c>
      <c r="C146" s="7">
        <v>0</v>
      </c>
      <c r="D146" s="7"/>
      <c r="E146" s="7">
        <v>208499.7</v>
      </c>
      <c r="F146" s="489"/>
      <c r="G146" s="21"/>
    </row>
    <row r="147" spans="1:94" x14ac:dyDescent="0.25">
      <c r="A147" s="4">
        <v>37</v>
      </c>
      <c r="B147" s="4" t="s">
        <v>81</v>
      </c>
      <c r="C147" s="5">
        <f>C148</f>
        <v>107055.74</v>
      </c>
      <c r="D147" s="5">
        <v>308400</v>
      </c>
      <c r="E147" s="5">
        <f>E148</f>
        <v>98093.950000000012</v>
      </c>
      <c r="F147" s="5">
        <f t="shared" si="13"/>
        <v>91.628856145406118</v>
      </c>
      <c r="G147" s="5">
        <f>E147/D147*100</f>
        <v>31.80737678339819</v>
      </c>
    </row>
    <row r="148" spans="1:94" x14ac:dyDescent="0.25">
      <c r="A148" s="4">
        <v>372</v>
      </c>
      <c r="B148" s="4" t="s">
        <v>103</v>
      </c>
      <c r="C148" s="5">
        <f>C149+C150</f>
        <v>107055.74</v>
      </c>
      <c r="D148" s="5"/>
      <c r="E148" s="5">
        <f>E149+E150</f>
        <v>98093.950000000012</v>
      </c>
      <c r="F148" s="5">
        <f t="shared" si="13"/>
        <v>91.628856145406118</v>
      </c>
      <c r="G148" s="5"/>
    </row>
    <row r="149" spans="1:94" x14ac:dyDescent="0.25">
      <c r="A149" s="20">
        <v>3721</v>
      </c>
      <c r="B149" s="20" t="s">
        <v>82</v>
      </c>
      <c r="C149" s="21">
        <v>99948.13</v>
      </c>
      <c r="D149" s="21"/>
      <c r="E149" s="21">
        <v>90077.52</v>
      </c>
      <c r="F149" s="26">
        <f>E149/C149*100</f>
        <v>90.124267457530209</v>
      </c>
      <c r="G149" s="5"/>
    </row>
    <row r="150" spans="1:94" x14ac:dyDescent="0.25">
      <c r="A150" s="6">
        <v>3722</v>
      </c>
      <c r="B150" s="6" t="s">
        <v>83</v>
      </c>
      <c r="C150" s="7">
        <v>7107.61</v>
      </c>
      <c r="D150" s="7"/>
      <c r="E150" s="7">
        <v>8016.43</v>
      </c>
      <c r="F150" s="26">
        <f>E150/C150*100</f>
        <v>112.78657664109315</v>
      </c>
      <c r="G150" s="5"/>
    </row>
    <row r="151" spans="1:94" x14ac:dyDescent="0.25">
      <c r="A151" s="6"/>
      <c r="B151" s="6"/>
      <c r="C151" s="7"/>
      <c r="D151" s="7"/>
      <c r="E151" s="7"/>
      <c r="F151" s="26"/>
      <c r="G151" s="5"/>
    </row>
    <row r="152" spans="1:94" ht="60" x14ac:dyDescent="0.25">
      <c r="A152" s="1" t="s">
        <v>13</v>
      </c>
      <c r="B152" s="2" t="s">
        <v>14</v>
      </c>
      <c r="C152" s="2" t="s">
        <v>267</v>
      </c>
      <c r="D152" s="2" t="s">
        <v>324</v>
      </c>
      <c r="E152" s="2" t="s">
        <v>326</v>
      </c>
      <c r="F152" s="2" t="s">
        <v>227</v>
      </c>
      <c r="G152" s="2" t="s">
        <v>15</v>
      </c>
    </row>
    <row r="153" spans="1:94" x14ac:dyDescent="0.25">
      <c r="A153" s="3">
        <v>1</v>
      </c>
      <c r="B153" s="3">
        <v>2</v>
      </c>
      <c r="C153" s="3">
        <v>3</v>
      </c>
      <c r="D153" s="3">
        <v>5</v>
      </c>
      <c r="E153" s="3">
        <v>6</v>
      </c>
      <c r="F153" s="3">
        <v>7</v>
      </c>
      <c r="G153" s="3">
        <v>8</v>
      </c>
    </row>
    <row r="154" spans="1:94" x14ac:dyDescent="0.25">
      <c r="A154" s="4">
        <v>38</v>
      </c>
      <c r="B154" s="4" t="s">
        <v>84</v>
      </c>
      <c r="C154" s="5">
        <f>C155</f>
        <v>195721.53</v>
      </c>
      <c r="D154" s="5">
        <v>232200</v>
      </c>
      <c r="E154" s="5">
        <f>E155</f>
        <v>203477.29</v>
      </c>
      <c r="F154" s="5">
        <f t="shared" si="13"/>
        <v>103.96265040437811</v>
      </c>
      <c r="G154" s="5">
        <f>E154/D154*100</f>
        <v>87.630185185185184</v>
      </c>
    </row>
    <row r="155" spans="1:94" x14ac:dyDescent="0.25">
      <c r="A155" s="4">
        <v>381</v>
      </c>
      <c r="B155" s="4" t="s">
        <v>85</v>
      </c>
      <c r="C155" s="5">
        <f>C156</f>
        <v>195721.53</v>
      </c>
      <c r="D155" s="5"/>
      <c r="E155" s="5">
        <f>E156</f>
        <v>203477.29</v>
      </c>
      <c r="F155" s="5">
        <f t="shared" si="13"/>
        <v>103.96265040437811</v>
      </c>
      <c r="G155" s="5"/>
    </row>
    <row r="156" spans="1:94" x14ac:dyDescent="0.25">
      <c r="A156" s="6">
        <v>3811</v>
      </c>
      <c r="B156" s="6" t="s">
        <v>86</v>
      </c>
      <c r="C156" s="7">
        <v>195721.53</v>
      </c>
      <c r="D156" s="7"/>
      <c r="E156" s="7">
        <v>203477.29</v>
      </c>
      <c r="F156" s="26">
        <f>E156/C156*100</f>
        <v>103.96265040437811</v>
      </c>
      <c r="G156" s="5"/>
    </row>
    <row r="157" spans="1:94" s="18" customFormat="1" x14ac:dyDescent="0.25">
      <c r="A157" s="4">
        <v>4</v>
      </c>
      <c r="B157" s="4" t="s">
        <v>7</v>
      </c>
      <c r="C157" s="5">
        <f>C158+C159+C168</f>
        <v>530550.82000000007</v>
      </c>
      <c r="D157" s="5">
        <f>D158+D159+D168</f>
        <v>7315400</v>
      </c>
      <c r="E157" s="5">
        <f>E158+E159+E168</f>
        <v>2829295.87</v>
      </c>
      <c r="F157" s="5">
        <f>E157/C157*100</f>
        <v>533.27518558919576</v>
      </c>
      <c r="G157" s="5">
        <f>E157/D157*100</f>
        <v>38.675887442928619</v>
      </c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</row>
    <row r="158" spans="1:94" x14ac:dyDescent="0.25">
      <c r="A158" s="4">
        <v>41</v>
      </c>
      <c r="B158" s="4" t="s">
        <v>104</v>
      </c>
      <c r="C158" s="5"/>
      <c r="D158" s="5">
        <v>35000</v>
      </c>
      <c r="E158" s="5"/>
      <c r="F158" s="5"/>
      <c r="G158" s="5"/>
    </row>
    <row r="159" spans="1:94" x14ac:dyDescent="0.25">
      <c r="A159" s="4">
        <v>42</v>
      </c>
      <c r="B159" s="4" t="s">
        <v>100</v>
      </c>
      <c r="C159" s="5">
        <f>+C160+C164+C167</f>
        <v>192542.87</v>
      </c>
      <c r="D159" s="5">
        <v>7180400</v>
      </c>
      <c r="E159" s="5">
        <f>E160+E164+E167</f>
        <v>2829295.87</v>
      </c>
      <c r="F159" s="5">
        <f t="shared" ref="F159:F164" si="15">E159/C159*100</f>
        <v>1469.4368428184332</v>
      </c>
      <c r="G159" s="5">
        <f>E159/D159*100</f>
        <v>39.403039802796499</v>
      </c>
    </row>
    <row r="160" spans="1:94" x14ac:dyDescent="0.25">
      <c r="A160" s="4">
        <v>421</v>
      </c>
      <c r="B160" s="4" t="s">
        <v>87</v>
      </c>
      <c r="C160" s="5">
        <f>C161+C162+C163</f>
        <v>190086.37</v>
      </c>
      <c r="D160" s="5"/>
      <c r="E160" s="5">
        <f>E161+E162+E163</f>
        <v>2813948.37</v>
      </c>
      <c r="F160" s="5">
        <f t="shared" si="15"/>
        <v>1480.3525208040955</v>
      </c>
      <c r="G160" s="5"/>
    </row>
    <row r="161" spans="1:7" s="335" customFormat="1" x14ac:dyDescent="0.25">
      <c r="A161" s="333">
        <v>4212</v>
      </c>
      <c r="B161" s="333" t="s">
        <v>245</v>
      </c>
      <c r="C161" s="334">
        <v>87147.48</v>
      </c>
      <c r="D161" s="334"/>
      <c r="E161" s="334">
        <v>2350050.7400000002</v>
      </c>
      <c r="F161" s="334">
        <f>E161/C161*100</f>
        <v>2696.6364833498346</v>
      </c>
      <c r="G161" s="334"/>
    </row>
    <row r="162" spans="1:7" x14ac:dyDescent="0.25">
      <c r="A162" s="6">
        <v>4213</v>
      </c>
      <c r="B162" s="6" t="s">
        <v>88</v>
      </c>
      <c r="C162" s="7">
        <v>102938.89</v>
      </c>
      <c r="D162" s="7"/>
      <c r="E162" s="7"/>
      <c r="F162" s="334"/>
      <c r="G162" s="5"/>
    </row>
    <row r="163" spans="1:7" x14ac:dyDescent="0.25">
      <c r="A163" s="6">
        <v>4214</v>
      </c>
      <c r="B163" s="6" t="s">
        <v>172</v>
      </c>
      <c r="C163" s="7"/>
      <c r="D163" s="7"/>
      <c r="E163" s="7">
        <v>463897.63</v>
      </c>
      <c r="F163" s="26"/>
      <c r="G163" s="5"/>
    </row>
    <row r="164" spans="1:7" x14ac:dyDescent="0.25">
      <c r="A164" s="4">
        <v>422</v>
      </c>
      <c r="B164" s="4" t="s">
        <v>89</v>
      </c>
      <c r="C164" s="5">
        <f>C166</f>
        <v>2456.5</v>
      </c>
      <c r="D164" s="5"/>
      <c r="E164" s="5">
        <f>E166+E165</f>
        <v>15347.5</v>
      </c>
      <c r="F164" s="5">
        <f t="shared" si="15"/>
        <v>624.77101567270506</v>
      </c>
      <c r="G164" s="5"/>
    </row>
    <row r="165" spans="1:7" s="471" customFormat="1" x14ac:dyDescent="0.25">
      <c r="A165" s="472">
        <v>4221</v>
      </c>
      <c r="B165" s="472" t="s">
        <v>351</v>
      </c>
      <c r="C165" s="470"/>
      <c r="D165" s="470"/>
      <c r="E165" s="470">
        <v>2342.5</v>
      </c>
      <c r="F165" s="470"/>
      <c r="G165" s="470"/>
    </row>
    <row r="166" spans="1:7" x14ac:dyDescent="0.25">
      <c r="A166" s="6">
        <v>4227</v>
      </c>
      <c r="B166" s="6" t="s">
        <v>90</v>
      </c>
      <c r="C166" s="7">
        <v>2456.5</v>
      </c>
      <c r="D166" s="7"/>
      <c r="E166" s="7">
        <v>13005</v>
      </c>
      <c r="F166" s="26">
        <f>E166/C166*100</f>
        <v>529.41176470588232</v>
      </c>
      <c r="G166" s="5"/>
    </row>
    <row r="167" spans="1:7" s="18" customFormat="1" x14ac:dyDescent="0.25">
      <c r="A167" s="4">
        <v>426</v>
      </c>
      <c r="B167" s="4" t="s">
        <v>355</v>
      </c>
      <c r="C167" s="5"/>
      <c r="D167" s="5"/>
      <c r="E167" s="5"/>
      <c r="F167" s="5"/>
      <c r="G167" s="5"/>
    </row>
    <row r="168" spans="1:7" x14ac:dyDescent="0.25">
      <c r="A168" s="4">
        <v>45</v>
      </c>
      <c r="B168" s="4" t="s">
        <v>356</v>
      </c>
      <c r="C168" s="5">
        <f>C169</f>
        <v>338007.95</v>
      </c>
      <c r="D168" s="5">
        <v>100000</v>
      </c>
      <c r="E168" s="5"/>
      <c r="F168" s="41"/>
      <c r="G168" s="41"/>
    </row>
    <row r="169" spans="1:7" x14ac:dyDescent="0.25">
      <c r="A169" s="4">
        <v>451</v>
      </c>
      <c r="B169" s="4" t="s">
        <v>91</v>
      </c>
      <c r="C169" s="5">
        <f>C170</f>
        <v>338007.95</v>
      </c>
      <c r="D169" s="5"/>
      <c r="E169" s="5"/>
      <c r="F169" s="41"/>
      <c r="G169" s="41"/>
    </row>
    <row r="170" spans="1:7" x14ac:dyDescent="0.25">
      <c r="A170" s="6">
        <v>4511</v>
      </c>
      <c r="B170" s="6" t="s">
        <v>91</v>
      </c>
      <c r="C170" s="7">
        <v>338007.95</v>
      </c>
      <c r="D170" s="7"/>
      <c r="E170" s="7"/>
      <c r="F170" s="26"/>
      <c r="G170" s="5"/>
    </row>
    <row r="171" spans="1:7" s="18" customFormat="1" x14ac:dyDescent="0.25">
      <c r="A171" s="8">
        <v>5</v>
      </c>
      <c r="B171" s="5" t="s">
        <v>10</v>
      </c>
      <c r="C171" s="5">
        <f>C172</f>
        <v>37326.080000000002</v>
      </c>
      <c r="D171" s="5">
        <f>D172</f>
        <v>40000</v>
      </c>
      <c r="E171" s="5"/>
      <c r="F171" s="5"/>
      <c r="G171" s="5"/>
    </row>
    <row r="172" spans="1:7" s="18" customFormat="1" x14ac:dyDescent="0.25">
      <c r="A172" s="8">
        <v>54</v>
      </c>
      <c r="B172" s="5" t="s">
        <v>270</v>
      </c>
      <c r="C172" s="5">
        <f>C173</f>
        <v>37326.080000000002</v>
      </c>
      <c r="D172" s="5">
        <v>40000</v>
      </c>
      <c r="E172" s="5"/>
      <c r="F172" s="5"/>
      <c r="G172" s="5"/>
    </row>
    <row r="173" spans="1:7" s="18" customFormat="1" x14ac:dyDescent="0.25">
      <c r="A173" s="8">
        <v>547</v>
      </c>
      <c r="B173" s="5" t="s">
        <v>313</v>
      </c>
      <c r="C173" s="5">
        <f>C174</f>
        <v>37326.080000000002</v>
      </c>
      <c r="D173" s="5"/>
      <c r="E173" s="5"/>
      <c r="F173" s="5"/>
      <c r="G173" s="5"/>
    </row>
    <row r="174" spans="1:7" s="376" customFormat="1" x14ac:dyDescent="0.25">
      <c r="A174" s="374">
        <v>5471</v>
      </c>
      <c r="B174" s="412" t="s">
        <v>314</v>
      </c>
      <c r="C174" s="375">
        <v>37326.080000000002</v>
      </c>
      <c r="D174" s="375"/>
      <c r="E174" s="375"/>
      <c r="F174" s="375"/>
      <c r="G174" s="375"/>
    </row>
    <row r="175" spans="1:7" x14ac:dyDescent="0.25">
      <c r="A175" s="29"/>
      <c r="B175" s="29"/>
      <c r="C175" s="11"/>
      <c r="D175" s="11"/>
      <c r="E175" s="11"/>
      <c r="F175" s="141"/>
      <c r="G175" s="10"/>
    </row>
    <row r="176" spans="1:7" s="284" customFormat="1" x14ac:dyDescent="0.25">
      <c r="A176" s="281"/>
      <c r="B176" s="281" t="s">
        <v>130</v>
      </c>
      <c r="C176" s="282"/>
      <c r="D176" s="282"/>
      <c r="E176" s="282"/>
      <c r="F176" s="283"/>
      <c r="G176" s="283"/>
    </row>
    <row r="177" spans="1:94" s="268" customFormat="1" x14ac:dyDescent="0.25">
      <c r="A177" s="265"/>
      <c r="B177" s="265"/>
      <c r="C177" s="266"/>
      <c r="D177" s="266"/>
      <c r="E177" s="266"/>
      <c r="F177" s="267"/>
      <c r="G177" s="267"/>
    </row>
    <row r="178" spans="1:94" s="124" customFormat="1" ht="60" x14ac:dyDescent="0.25">
      <c r="A178" s="269" t="s">
        <v>166</v>
      </c>
      <c r="B178" s="270" t="s">
        <v>14</v>
      </c>
      <c r="C178" s="270" t="s">
        <v>267</v>
      </c>
      <c r="D178" s="270" t="s">
        <v>324</v>
      </c>
      <c r="E178" s="270" t="s">
        <v>330</v>
      </c>
      <c r="F178" s="270" t="s">
        <v>226</v>
      </c>
      <c r="G178" s="270" t="s">
        <v>15</v>
      </c>
    </row>
    <row r="179" spans="1:94" s="60" customFormat="1" x14ac:dyDescent="0.25">
      <c r="A179" s="3">
        <v>1</v>
      </c>
      <c r="B179" s="3">
        <v>2</v>
      </c>
      <c r="C179" s="3">
        <v>3</v>
      </c>
      <c r="D179" s="3">
        <v>5</v>
      </c>
      <c r="E179" s="3">
        <v>6</v>
      </c>
      <c r="F179" s="3">
        <v>7</v>
      </c>
      <c r="G179" s="3">
        <v>8</v>
      </c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</row>
    <row r="180" spans="1:94" s="124" customFormat="1" x14ac:dyDescent="0.25">
      <c r="A180" s="131"/>
      <c r="B180" s="132" t="s">
        <v>44</v>
      </c>
      <c r="C180" s="133">
        <f>C181+C189+C194</f>
        <v>1279625.3</v>
      </c>
      <c r="D180" s="133">
        <f>D181+D189+D194+D198</f>
        <v>9978800</v>
      </c>
      <c r="E180" s="133">
        <f>E181+E189+E194</f>
        <v>3322536.83</v>
      </c>
      <c r="F180" s="133">
        <f t="shared" ref="F180:F182" si="16">E180/C180*100</f>
        <v>259.64919808947195</v>
      </c>
      <c r="G180" s="133">
        <f>E180/D180*100</f>
        <v>33.295955726139411</v>
      </c>
    </row>
    <row r="181" spans="1:94" s="60" customFormat="1" x14ac:dyDescent="0.25">
      <c r="A181" s="57" t="s">
        <v>133</v>
      </c>
      <c r="B181" s="12" t="s">
        <v>132</v>
      </c>
      <c r="C181" s="13">
        <f>C182</f>
        <v>1041164.22</v>
      </c>
      <c r="D181" s="13">
        <f>D182</f>
        <v>3521700</v>
      </c>
      <c r="E181" s="13">
        <f>E182</f>
        <v>1259516.8299999998</v>
      </c>
      <c r="F181" s="13">
        <f t="shared" si="16"/>
        <v>120.97196636280873</v>
      </c>
      <c r="G181" s="13">
        <f t="shared" ref="G181:G196" si="17">E181/D181*100</f>
        <v>35.764455518641554</v>
      </c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</row>
    <row r="182" spans="1:94" s="60" customFormat="1" x14ac:dyDescent="0.25">
      <c r="A182" s="4">
        <v>6</v>
      </c>
      <c r="B182" s="4" t="s">
        <v>4</v>
      </c>
      <c r="C182" s="5">
        <f>C183+C184+C185+C186+C187</f>
        <v>1041164.22</v>
      </c>
      <c r="D182" s="5">
        <f>D183+D184+D185+D186+D187</f>
        <v>3521700</v>
      </c>
      <c r="E182" s="5">
        <f>E183+E184+E185+E186+E187</f>
        <v>1259516.8299999998</v>
      </c>
      <c r="F182" s="13">
        <f t="shared" si="16"/>
        <v>120.97196636280873</v>
      </c>
      <c r="G182" s="13">
        <f t="shared" si="17"/>
        <v>35.764455518641554</v>
      </c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</row>
    <row r="183" spans="1:94" x14ac:dyDescent="0.25">
      <c r="A183" s="63">
        <v>61</v>
      </c>
      <c r="B183" s="58" t="s">
        <v>16</v>
      </c>
      <c r="C183" s="59">
        <v>176661.02</v>
      </c>
      <c r="D183" s="59">
        <v>550000</v>
      </c>
      <c r="E183" s="59">
        <v>306433.98</v>
      </c>
      <c r="F183" s="85">
        <f>E183/C183*100</f>
        <v>173.45874036049378</v>
      </c>
      <c r="G183" s="84">
        <f t="shared" si="17"/>
        <v>55.715269090909089</v>
      </c>
    </row>
    <row r="184" spans="1:94" ht="14.25" customHeight="1" x14ac:dyDescent="0.25">
      <c r="A184" s="63">
        <v>63</v>
      </c>
      <c r="B184" s="490" t="s">
        <v>357</v>
      </c>
      <c r="C184" s="62">
        <v>254260.38</v>
      </c>
      <c r="D184" s="62">
        <v>550000</v>
      </c>
      <c r="E184" s="62">
        <v>273142.62</v>
      </c>
      <c r="F184" s="85">
        <f t="shared" ref="F184:F186" si="18">E184/C184*100</f>
        <v>107.42633988040133</v>
      </c>
      <c r="G184" s="84">
        <f t="shared" si="17"/>
        <v>49.662294545454543</v>
      </c>
    </row>
    <row r="185" spans="1:94" x14ac:dyDescent="0.25">
      <c r="A185" s="63">
        <v>64</v>
      </c>
      <c r="B185" s="58" t="s">
        <v>29</v>
      </c>
      <c r="C185" s="59">
        <v>594629.84</v>
      </c>
      <c r="D185" s="59">
        <v>2371800</v>
      </c>
      <c r="E185" s="59">
        <v>640471.16</v>
      </c>
      <c r="F185" s="85">
        <f t="shared" si="18"/>
        <v>107.70921957095192</v>
      </c>
      <c r="G185" s="84">
        <f t="shared" si="17"/>
        <v>27.003590521966441</v>
      </c>
    </row>
    <row r="186" spans="1:94" s="60" customFormat="1" x14ac:dyDescent="0.25">
      <c r="A186" s="63">
        <v>65</v>
      </c>
      <c r="B186" s="61" t="s">
        <v>134</v>
      </c>
      <c r="C186" s="62">
        <v>1805.03</v>
      </c>
      <c r="D186" s="62">
        <v>6000</v>
      </c>
      <c r="E186" s="62">
        <v>617.19000000000005</v>
      </c>
      <c r="F186" s="85">
        <f t="shared" si="18"/>
        <v>34.192783499443223</v>
      </c>
      <c r="G186" s="84">
        <f t="shared" si="17"/>
        <v>10.286500000000002</v>
      </c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</row>
    <row r="187" spans="1:94" x14ac:dyDescent="0.25">
      <c r="A187" s="63">
        <v>68</v>
      </c>
      <c r="B187" s="111" t="s">
        <v>179</v>
      </c>
      <c r="C187" s="59">
        <v>13807.95</v>
      </c>
      <c r="D187" s="59">
        <v>43900</v>
      </c>
      <c r="E187" s="59">
        <v>38851.879999999997</v>
      </c>
      <c r="F187" s="85">
        <f>E187/C187*100</f>
        <v>281.37326684989443</v>
      </c>
      <c r="G187" s="84">
        <f>E187/D187*100</f>
        <v>88.500865603644641</v>
      </c>
    </row>
    <row r="188" spans="1:94" s="60" customFormat="1" x14ac:dyDescent="0.25">
      <c r="A188" s="89"/>
      <c r="B188" s="90"/>
      <c r="C188" s="90"/>
      <c r="D188" s="90"/>
      <c r="E188" s="90"/>
      <c r="F188" s="91"/>
      <c r="G188" s="91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</row>
    <row r="189" spans="1:94" x14ac:dyDescent="0.25">
      <c r="A189" s="64" t="s">
        <v>137</v>
      </c>
      <c r="B189" s="64" t="s">
        <v>138</v>
      </c>
      <c r="C189" s="5">
        <f>C190</f>
        <v>82859.33</v>
      </c>
      <c r="D189" s="5">
        <f>D190</f>
        <v>310100</v>
      </c>
      <c r="E189" s="5">
        <f>E190</f>
        <v>140754.59</v>
      </c>
      <c r="F189" s="13">
        <f>E189/C189*100</f>
        <v>169.87174528203403</v>
      </c>
      <c r="G189" s="13">
        <f t="shared" si="17"/>
        <v>45.39006449532409</v>
      </c>
    </row>
    <row r="190" spans="1:94" x14ac:dyDescent="0.25">
      <c r="A190" s="30">
        <v>6</v>
      </c>
      <c r="B190" s="12" t="s">
        <v>4</v>
      </c>
      <c r="C190" s="13">
        <f>C192+C191</f>
        <v>82859.33</v>
      </c>
      <c r="D190" s="13">
        <f>D192+D191</f>
        <v>310100</v>
      </c>
      <c r="E190" s="13">
        <f>E192+E191</f>
        <v>140754.59</v>
      </c>
      <c r="F190" s="13">
        <f>E190/C190*100</f>
        <v>169.87174528203403</v>
      </c>
      <c r="G190" s="13">
        <f t="shared" si="17"/>
        <v>45.39006449532409</v>
      </c>
    </row>
    <row r="191" spans="1:94" x14ac:dyDescent="0.25">
      <c r="A191" s="63">
        <v>64</v>
      </c>
      <c r="B191" s="58" t="s">
        <v>29</v>
      </c>
      <c r="C191" s="59">
        <v>2.72</v>
      </c>
      <c r="D191" s="59">
        <v>100</v>
      </c>
      <c r="E191" s="59">
        <v>2.06</v>
      </c>
      <c r="F191" s="85">
        <f>E191/C191*100</f>
        <v>75.735294117647058</v>
      </c>
      <c r="G191" s="84">
        <f>E191/D191*100</f>
        <v>2.06</v>
      </c>
    </row>
    <row r="192" spans="1:94" s="60" customFormat="1" x14ac:dyDescent="0.25">
      <c r="A192" s="63">
        <v>65</v>
      </c>
      <c r="B192" s="273" t="s">
        <v>134</v>
      </c>
      <c r="C192" s="62">
        <v>82856.61</v>
      </c>
      <c r="D192" s="62">
        <v>310000</v>
      </c>
      <c r="E192" s="62">
        <v>140752.53</v>
      </c>
      <c r="F192" s="62">
        <f>E192/C192*100</f>
        <v>169.87483557437361</v>
      </c>
      <c r="G192" s="84">
        <f t="shared" si="17"/>
        <v>45.404041935483868</v>
      </c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</row>
    <row r="193" spans="1:94" s="60" customFormat="1" x14ac:dyDescent="0.25">
      <c r="A193" s="92"/>
      <c r="B193" s="93"/>
      <c r="C193" s="94"/>
      <c r="D193" s="94"/>
      <c r="E193" s="94"/>
      <c r="F193" s="94"/>
      <c r="G193" s="91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</row>
    <row r="194" spans="1:94" s="60" customFormat="1" x14ac:dyDescent="0.25">
      <c r="A194" s="57" t="s">
        <v>135</v>
      </c>
      <c r="B194" s="4" t="s">
        <v>136</v>
      </c>
      <c r="C194" s="5">
        <f t="shared" ref="C194:E195" si="19">C195</f>
        <v>155601.75</v>
      </c>
      <c r="D194" s="5">
        <f t="shared" si="19"/>
        <v>5547000</v>
      </c>
      <c r="E194" s="5">
        <f t="shared" si="19"/>
        <v>1922265.41</v>
      </c>
      <c r="F194" s="5">
        <f>E194/C194*100</f>
        <v>1235.3751869757248</v>
      </c>
      <c r="G194" s="13">
        <f t="shared" si="17"/>
        <v>34.654144762934919</v>
      </c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</row>
    <row r="195" spans="1:94" s="18" customFormat="1" x14ac:dyDescent="0.25">
      <c r="A195" s="30">
        <v>6</v>
      </c>
      <c r="B195" s="12" t="s">
        <v>4</v>
      </c>
      <c r="C195" s="13">
        <f t="shared" si="19"/>
        <v>155601.75</v>
      </c>
      <c r="D195" s="13">
        <f t="shared" si="19"/>
        <v>5547000</v>
      </c>
      <c r="E195" s="13">
        <f t="shared" si="19"/>
        <v>1922265.41</v>
      </c>
      <c r="F195" s="5">
        <f>E195/C195*100</f>
        <v>1235.3751869757248</v>
      </c>
      <c r="G195" s="13">
        <f t="shared" si="17"/>
        <v>34.654144762934919</v>
      </c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</row>
    <row r="196" spans="1:94" s="18" customFormat="1" x14ac:dyDescent="0.25">
      <c r="A196" s="63">
        <v>63</v>
      </c>
      <c r="B196" s="273" t="s">
        <v>229</v>
      </c>
      <c r="C196" s="62">
        <v>155601.75</v>
      </c>
      <c r="D196" s="62">
        <v>5547000</v>
      </c>
      <c r="E196" s="62">
        <v>1922265.41</v>
      </c>
      <c r="F196" s="350">
        <f>E196/C196*100</f>
        <v>1235.3751869757248</v>
      </c>
      <c r="G196" s="351">
        <f t="shared" si="17"/>
        <v>34.654144762934919</v>
      </c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</row>
    <row r="197" spans="1:94" s="60" customFormat="1" x14ac:dyDescent="0.25">
      <c r="A197" s="63"/>
      <c r="B197" s="61"/>
      <c r="C197" s="62"/>
      <c r="D197" s="62"/>
      <c r="E197" s="62"/>
      <c r="F197" s="86"/>
      <c r="G197" s="84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</row>
    <row r="198" spans="1:94" s="60" customFormat="1" x14ac:dyDescent="0.25">
      <c r="A198" s="57" t="s">
        <v>169</v>
      </c>
      <c r="B198" s="4" t="s">
        <v>269</v>
      </c>
      <c r="C198" s="5"/>
      <c r="D198" s="5">
        <f t="shared" ref="D198:D199" si="20">D199</f>
        <v>600000</v>
      </c>
      <c r="E198" s="5"/>
      <c r="F198" s="5"/>
      <c r="G198" s="13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</row>
    <row r="199" spans="1:94" s="18" customFormat="1" x14ac:dyDescent="0.25">
      <c r="A199" s="30">
        <v>8</v>
      </c>
      <c r="B199" s="12" t="s">
        <v>9</v>
      </c>
      <c r="C199" s="13"/>
      <c r="D199" s="13">
        <f t="shared" si="20"/>
        <v>600000</v>
      </c>
      <c r="E199" s="13"/>
      <c r="F199" s="5"/>
      <c r="G199" s="13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</row>
    <row r="200" spans="1:94" s="18" customFormat="1" x14ac:dyDescent="0.25">
      <c r="A200" s="63">
        <v>84</v>
      </c>
      <c r="B200" s="372" t="s">
        <v>180</v>
      </c>
      <c r="C200" s="62"/>
      <c r="D200" s="62">
        <v>600000</v>
      </c>
      <c r="E200" s="62"/>
      <c r="F200" s="350"/>
      <c r="G200" s="351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</row>
    <row r="201" spans="1:94" s="60" customFormat="1" x14ac:dyDescent="0.25">
      <c r="A201" s="63"/>
      <c r="B201" s="61"/>
      <c r="C201" s="62"/>
      <c r="D201" s="62"/>
      <c r="E201" s="62"/>
      <c r="F201" s="86"/>
      <c r="G201" s="84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</row>
    <row r="202" spans="1:94" s="60" customFormat="1" x14ac:dyDescent="0.25">
      <c r="A202" s="63"/>
      <c r="B202" s="61"/>
      <c r="C202" s="62"/>
      <c r="D202" s="62"/>
      <c r="E202" s="62"/>
      <c r="F202" s="86"/>
      <c r="G202" s="84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</row>
    <row r="203" spans="1:94" ht="60" x14ac:dyDescent="0.25">
      <c r="A203" s="1" t="s">
        <v>166</v>
      </c>
      <c r="B203" s="2" t="s">
        <v>14</v>
      </c>
      <c r="C203" s="2" t="s">
        <v>267</v>
      </c>
      <c r="D203" s="2" t="s">
        <v>324</v>
      </c>
      <c r="E203" s="2" t="s">
        <v>327</v>
      </c>
      <c r="F203" s="2" t="s">
        <v>226</v>
      </c>
      <c r="G203" s="2" t="s">
        <v>15</v>
      </c>
    </row>
    <row r="204" spans="1:94" s="60" customFormat="1" x14ac:dyDescent="0.25">
      <c r="A204" s="3">
        <v>1</v>
      </c>
      <c r="B204" s="3">
        <v>2</v>
      </c>
      <c r="C204" s="3">
        <v>3</v>
      </c>
      <c r="D204" s="3">
        <v>5</v>
      </c>
      <c r="E204" s="3">
        <v>6</v>
      </c>
      <c r="F204" s="3">
        <v>7</v>
      </c>
      <c r="G204" s="3">
        <v>8</v>
      </c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</row>
    <row r="205" spans="1:94" s="124" customFormat="1" x14ac:dyDescent="0.25">
      <c r="A205" s="128"/>
      <c r="B205" s="125" t="s">
        <v>45</v>
      </c>
      <c r="C205" s="126">
        <f>C206+C222+C230</f>
        <v>1581714.0500000003</v>
      </c>
      <c r="D205" s="126">
        <f>D206+D222+D230+D240</f>
        <v>11478800</v>
      </c>
      <c r="E205" s="126">
        <f>E206+E222+E230</f>
        <v>4198995.51</v>
      </c>
      <c r="F205" s="126">
        <f>E205/C205*100</f>
        <v>265.47121523008531</v>
      </c>
      <c r="G205" s="126">
        <f>E205/D205*100</f>
        <v>36.580439680105933</v>
      </c>
    </row>
    <row r="206" spans="1:94" s="60" customFormat="1" x14ac:dyDescent="0.25">
      <c r="A206" s="57" t="s">
        <v>133</v>
      </c>
      <c r="B206" s="12" t="s">
        <v>132</v>
      </c>
      <c r="C206" s="13">
        <f>C207+C215+C219</f>
        <v>1346676.6700000002</v>
      </c>
      <c r="D206" s="134">
        <f>D207+D215+D219</f>
        <v>5021700</v>
      </c>
      <c r="E206" s="13">
        <f>E207+E215+E219</f>
        <v>2224626.9299999997</v>
      </c>
      <c r="F206" s="126">
        <f t="shared" ref="F206:F226" si="21">E206/C206*100</f>
        <v>165.19384196356498</v>
      </c>
      <c r="G206" s="126">
        <f t="shared" ref="G206:G226" si="22">E206/D206*100</f>
        <v>44.300275404743402</v>
      </c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</row>
    <row r="207" spans="1:94" s="60" customFormat="1" x14ac:dyDescent="0.25">
      <c r="A207" s="4">
        <v>3</v>
      </c>
      <c r="B207" s="4" t="s">
        <v>6</v>
      </c>
      <c r="C207" s="5">
        <f>C208+C209+C210+C212+C213+C214+C211</f>
        <v>857670.01</v>
      </c>
      <c r="D207" s="5">
        <f>D208+D209+D210+D212+D213+D214+D211</f>
        <v>2354400</v>
      </c>
      <c r="E207" s="5">
        <f>E208+E209+E210+E212+E213+E214+E211</f>
        <v>1048784.55</v>
      </c>
      <c r="F207" s="126">
        <f t="shared" si="21"/>
        <v>122.28299203326465</v>
      </c>
      <c r="G207" s="126">
        <f t="shared" si="22"/>
        <v>44.545725025484202</v>
      </c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</row>
    <row r="208" spans="1:94" s="60" customFormat="1" x14ac:dyDescent="0.25">
      <c r="A208" s="61">
        <v>31</v>
      </c>
      <c r="B208" s="61" t="s">
        <v>46</v>
      </c>
      <c r="C208" s="62">
        <v>78434.53</v>
      </c>
      <c r="D208" s="62">
        <v>200000</v>
      </c>
      <c r="E208" s="62">
        <v>121986.43</v>
      </c>
      <c r="F208" s="121">
        <f t="shared" si="21"/>
        <v>155.52643714445665</v>
      </c>
      <c r="G208" s="121">
        <f t="shared" si="22"/>
        <v>60.993214999999999</v>
      </c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</row>
    <row r="209" spans="1:94" s="60" customFormat="1" x14ac:dyDescent="0.25">
      <c r="A209" s="61">
        <v>32</v>
      </c>
      <c r="B209" s="61" t="s">
        <v>52</v>
      </c>
      <c r="C209" s="62">
        <v>292568.89</v>
      </c>
      <c r="D209" s="62">
        <v>613300</v>
      </c>
      <c r="E209" s="62">
        <v>237549.33</v>
      </c>
      <c r="F209" s="121">
        <f t="shared" si="21"/>
        <v>81.194323155821507</v>
      </c>
      <c r="G209" s="121">
        <f t="shared" si="22"/>
        <v>38.732974074677969</v>
      </c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</row>
    <row r="210" spans="1:94" x14ac:dyDescent="0.25">
      <c r="A210" s="61">
        <v>34</v>
      </c>
      <c r="B210" s="61" t="s">
        <v>77</v>
      </c>
      <c r="C210" s="62">
        <v>2288.16</v>
      </c>
      <c r="D210" s="62">
        <v>8000</v>
      </c>
      <c r="E210" s="62">
        <v>3703.74</v>
      </c>
      <c r="F210" s="121">
        <f t="shared" si="21"/>
        <v>161.86542899097964</v>
      </c>
      <c r="G210" s="121">
        <f t="shared" si="22"/>
        <v>46.296749999999996</v>
      </c>
    </row>
    <row r="211" spans="1:94" x14ac:dyDescent="0.25">
      <c r="A211" s="61">
        <v>35</v>
      </c>
      <c r="B211" s="104" t="s">
        <v>121</v>
      </c>
      <c r="C211" s="62"/>
      <c r="D211" s="62">
        <v>300000</v>
      </c>
      <c r="E211" s="62"/>
      <c r="F211" s="121"/>
      <c r="G211" s="121"/>
    </row>
    <row r="212" spans="1:94" s="60" customFormat="1" x14ac:dyDescent="0.25">
      <c r="A212" s="61">
        <v>36</v>
      </c>
      <c r="B212" s="490" t="s">
        <v>102</v>
      </c>
      <c r="C212" s="62">
        <v>181601.16</v>
      </c>
      <c r="D212" s="62">
        <v>692500</v>
      </c>
      <c r="E212" s="62">
        <v>383973.81</v>
      </c>
      <c r="F212" s="121">
        <f t="shared" si="21"/>
        <v>211.43797209224874</v>
      </c>
      <c r="G212" s="121">
        <f t="shared" si="22"/>
        <v>55.447481588447658</v>
      </c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</row>
    <row r="213" spans="1:94" s="60" customFormat="1" x14ac:dyDescent="0.25">
      <c r="A213" s="61">
        <v>37</v>
      </c>
      <c r="B213" s="61" t="s">
        <v>139</v>
      </c>
      <c r="C213" s="62">
        <v>107055.74</v>
      </c>
      <c r="D213" s="62">
        <v>308400</v>
      </c>
      <c r="E213" s="62">
        <v>98093.95</v>
      </c>
      <c r="F213" s="121">
        <f t="shared" si="21"/>
        <v>91.628856145406118</v>
      </c>
      <c r="G213" s="121">
        <f t="shared" si="22"/>
        <v>31.807376783398183</v>
      </c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</row>
    <row r="214" spans="1:94" s="60" customFormat="1" x14ac:dyDescent="0.25">
      <c r="A214" s="61">
        <v>38</v>
      </c>
      <c r="B214" s="61" t="s">
        <v>84</v>
      </c>
      <c r="C214" s="62">
        <v>195721.53</v>
      </c>
      <c r="D214" s="62">
        <v>232200</v>
      </c>
      <c r="E214" s="62">
        <v>203477.29</v>
      </c>
      <c r="F214" s="121">
        <f t="shared" si="21"/>
        <v>103.96265040437811</v>
      </c>
      <c r="G214" s="121">
        <f t="shared" si="22"/>
        <v>87.630185185185184</v>
      </c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</row>
    <row r="215" spans="1:94" s="18" customFormat="1" x14ac:dyDescent="0.25">
      <c r="A215" s="4">
        <v>4</v>
      </c>
      <c r="B215" s="4" t="s">
        <v>7</v>
      </c>
      <c r="C215" s="5">
        <f>C216+C217+C218</f>
        <v>451680.58</v>
      </c>
      <c r="D215" s="41">
        <f>D216+D217+D218</f>
        <v>2627300</v>
      </c>
      <c r="E215" s="5">
        <f>E216+E217+E218</f>
        <v>1175842.3799999999</v>
      </c>
      <c r="F215" s="126">
        <f t="shared" si="21"/>
        <v>260.32608707684528</v>
      </c>
      <c r="G215" s="126">
        <f t="shared" si="22"/>
        <v>44.754781715068695</v>
      </c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</row>
    <row r="216" spans="1:94" s="60" customFormat="1" x14ac:dyDescent="0.25">
      <c r="A216" s="61">
        <v>41</v>
      </c>
      <c r="B216" s="490" t="s">
        <v>104</v>
      </c>
      <c r="C216" s="62"/>
      <c r="D216" s="121">
        <v>5000</v>
      </c>
      <c r="E216" s="62"/>
      <c r="F216" s="121"/>
      <c r="G216" s="121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</row>
    <row r="217" spans="1:94" s="60" customFormat="1" x14ac:dyDescent="0.25">
      <c r="A217" s="61">
        <v>42</v>
      </c>
      <c r="B217" s="61" t="s">
        <v>100</v>
      </c>
      <c r="C217" s="62">
        <v>113672.63</v>
      </c>
      <c r="D217" s="121">
        <v>2622300</v>
      </c>
      <c r="E217" s="62">
        <v>1175842.3799999999</v>
      </c>
      <c r="F217" s="121">
        <f t="shared" si="21"/>
        <v>1034.4111682821097</v>
      </c>
      <c r="G217" s="121">
        <f t="shared" si="22"/>
        <v>44.840116691454064</v>
      </c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</row>
    <row r="218" spans="1:94" ht="14.25" customHeight="1" x14ac:dyDescent="0.25">
      <c r="A218" s="61">
        <v>45</v>
      </c>
      <c r="B218" s="490" t="s">
        <v>356</v>
      </c>
      <c r="C218" s="62">
        <v>338007.95</v>
      </c>
      <c r="D218" s="62"/>
      <c r="E218" s="62"/>
      <c r="F218" s="121"/>
      <c r="G218" s="121"/>
    </row>
    <row r="219" spans="1:94" s="18" customFormat="1" x14ac:dyDescent="0.25">
      <c r="A219" s="4">
        <v>5</v>
      </c>
      <c r="B219" s="4" t="s">
        <v>10</v>
      </c>
      <c r="C219" s="5">
        <f>C220</f>
        <v>37326.080000000002</v>
      </c>
      <c r="D219" s="41">
        <f>D220</f>
        <v>40000</v>
      </c>
      <c r="E219" s="5"/>
      <c r="F219" s="126"/>
      <c r="G219" s="12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</row>
    <row r="220" spans="1:94" s="60" customFormat="1" x14ac:dyDescent="0.25">
      <c r="A220" s="61">
        <v>54</v>
      </c>
      <c r="B220" s="372" t="s">
        <v>270</v>
      </c>
      <c r="C220" s="62">
        <v>37326.080000000002</v>
      </c>
      <c r="D220" s="121">
        <v>40000</v>
      </c>
      <c r="E220" s="62"/>
      <c r="F220" s="121"/>
      <c r="G220" s="121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</row>
    <row r="221" spans="1:94" s="60" customFormat="1" x14ac:dyDescent="0.25">
      <c r="A221" s="61"/>
      <c r="B221" s="122"/>
      <c r="C221" s="62"/>
      <c r="D221" s="62"/>
      <c r="E221" s="62"/>
      <c r="F221" s="126"/>
      <c r="G221" s="12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</row>
    <row r="222" spans="1:94" s="60" customFormat="1" x14ac:dyDescent="0.25">
      <c r="A222" s="64" t="s">
        <v>137</v>
      </c>
      <c r="B222" s="64" t="s">
        <v>138</v>
      </c>
      <c r="C222" s="5">
        <f>C223+C225</f>
        <v>82856.61</v>
      </c>
      <c r="D222" s="5">
        <f>D223+D225</f>
        <v>310100</v>
      </c>
      <c r="E222" s="5">
        <f>E223+E225</f>
        <v>52103.17</v>
      </c>
      <c r="F222" s="126">
        <f t="shared" si="21"/>
        <v>62.883540613114633</v>
      </c>
      <c r="G222" s="126">
        <f t="shared" si="22"/>
        <v>16.802054176072232</v>
      </c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</row>
    <row r="223" spans="1:94" s="60" customFormat="1" x14ac:dyDescent="0.25">
      <c r="A223" s="4">
        <v>3</v>
      </c>
      <c r="B223" s="4" t="s">
        <v>6</v>
      </c>
      <c r="C223" s="5">
        <f>C224</f>
        <v>3986.37</v>
      </c>
      <c r="D223" s="5">
        <f>D224</f>
        <v>240000</v>
      </c>
      <c r="E223" s="5">
        <f>E224</f>
        <v>52101.11</v>
      </c>
      <c r="F223" s="126">
        <f t="shared" si="21"/>
        <v>1306.9812887413864</v>
      </c>
      <c r="G223" s="126">
        <f t="shared" si="22"/>
        <v>21.708795833333333</v>
      </c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</row>
    <row r="224" spans="1:94" x14ac:dyDescent="0.25">
      <c r="A224" s="61">
        <v>32</v>
      </c>
      <c r="B224" s="61" t="s">
        <v>52</v>
      </c>
      <c r="C224" s="62">
        <v>3986.37</v>
      </c>
      <c r="D224" s="62">
        <v>240000</v>
      </c>
      <c r="E224" s="119">
        <v>52101.11</v>
      </c>
      <c r="F224" s="121">
        <f t="shared" si="21"/>
        <v>1306.9812887413864</v>
      </c>
      <c r="G224" s="121">
        <f t="shared" si="22"/>
        <v>21.708795833333333</v>
      </c>
    </row>
    <row r="225" spans="1:94" ht="15" customHeight="1" x14ac:dyDescent="0.25">
      <c r="A225" s="4">
        <v>4</v>
      </c>
      <c r="B225" s="4" t="s">
        <v>7</v>
      </c>
      <c r="C225" s="5">
        <f>+C226+C227</f>
        <v>78870.240000000005</v>
      </c>
      <c r="D225" s="5">
        <f>+D226+D227</f>
        <v>70100</v>
      </c>
      <c r="E225" s="5">
        <f>+E226+E227</f>
        <v>2.06</v>
      </c>
      <c r="F225" s="126">
        <f t="shared" si="21"/>
        <v>2.6118850405425415E-3</v>
      </c>
      <c r="G225" s="126">
        <f t="shared" si="22"/>
        <v>2.9386590584878744E-3</v>
      </c>
    </row>
    <row r="226" spans="1:94" s="60" customFormat="1" x14ac:dyDescent="0.25">
      <c r="A226" s="61">
        <v>42</v>
      </c>
      <c r="B226" s="61" t="s">
        <v>100</v>
      </c>
      <c r="C226" s="62">
        <v>78870.240000000005</v>
      </c>
      <c r="D226" s="62">
        <v>70100</v>
      </c>
      <c r="E226" s="62">
        <v>2.06</v>
      </c>
      <c r="F226" s="121">
        <f t="shared" si="21"/>
        <v>2.6118850405425415E-3</v>
      </c>
      <c r="G226" s="121">
        <f t="shared" si="22"/>
        <v>2.9386590584878744E-3</v>
      </c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</row>
    <row r="227" spans="1:94" x14ac:dyDescent="0.25">
      <c r="A227" s="61">
        <v>45</v>
      </c>
      <c r="B227" s="490" t="s">
        <v>356</v>
      </c>
      <c r="C227" s="62"/>
      <c r="D227" s="62"/>
      <c r="E227" s="62"/>
      <c r="F227" s="126"/>
      <c r="G227" s="126"/>
    </row>
    <row r="228" spans="1:94" ht="60" x14ac:dyDescent="0.25">
      <c r="A228" s="1" t="s">
        <v>166</v>
      </c>
      <c r="B228" s="2" t="s">
        <v>14</v>
      </c>
      <c r="C228" s="2" t="s">
        <v>267</v>
      </c>
      <c r="D228" s="2" t="s">
        <v>324</v>
      </c>
      <c r="E228" s="2" t="s">
        <v>327</v>
      </c>
      <c r="F228" s="2" t="s">
        <v>228</v>
      </c>
      <c r="G228" s="2" t="s">
        <v>15</v>
      </c>
    </row>
    <row r="229" spans="1:94" s="60" customFormat="1" x14ac:dyDescent="0.25">
      <c r="A229" s="3">
        <v>1</v>
      </c>
      <c r="B229" s="3">
        <v>2</v>
      </c>
      <c r="C229" s="3">
        <v>3</v>
      </c>
      <c r="D229" s="3">
        <v>5</v>
      </c>
      <c r="E229" s="3">
        <v>6</v>
      </c>
      <c r="F229" s="3">
        <v>7</v>
      </c>
      <c r="G229" s="3">
        <v>8</v>
      </c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</row>
    <row r="230" spans="1:94" s="60" customFormat="1" x14ac:dyDescent="0.25">
      <c r="A230" s="57" t="s">
        <v>135</v>
      </c>
      <c r="B230" s="4" t="s">
        <v>136</v>
      </c>
      <c r="C230" s="5">
        <f>C231+C235</f>
        <v>152180.77000000002</v>
      </c>
      <c r="D230" s="5">
        <f>D231+D235</f>
        <v>5547000</v>
      </c>
      <c r="E230" s="5">
        <f>E231+E235</f>
        <v>1922265.41</v>
      </c>
      <c r="F230" s="5">
        <f t="shared" ref="F230:F231" si="23">E230/C230*100</f>
        <v>1263.1460663525356</v>
      </c>
      <c r="G230" s="5">
        <f t="shared" ref="G230:G232" si="24">E230/D230*100</f>
        <v>34.654144762934919</v>
      </c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</row>
    <row r="231" spans="1:94" s="60" customFormat="1" x14ac:dyDescent="0.25">
      <c r="A231" s="4">
        <v>3</v>
      </c>
      <c r="B231" s="4" t="s">
        <v>6</v>
      </c>
      <c r="C231" s="5">
        <f>+C233+C232+C234</f>
        <v>152180.77000000002</v>
      </c>
      <c r="D231" s="5">
        <f>+D233+D232+D234</f>
        <v>1529000</v>
      </c>
      <c r="E231" s="5">
        <f>E232+E233+E234</f>
        <v>268813.98</v>
      </c>
      <c r="F231" s="5">
        <f t="shared" si="23"/>
        <v>176.64122740343601</v>
      </c>
      <c r="G231" s="5">
        <f t="shared" si="24"/>
        <v>17.5810320470896</v>
      </c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</row>
    <row r="232" spans="1:94" s="271" customFormat="1" x14ac:dyDescent="0.25">
      <c r="A232" s="273">
        <v>31</v>
      </c>
      <c r="B232" s="273" t="s">
        <v>46</v>
      </c>
      <c r="C232" s="272">
        <v>2550.98</v>
      </c>
      <c r="D232" s="272">
        <v>120000</v>
      </c>
      <c r="E232" s="272">
        <v>36674.370000000003</v>
      </c>
      <c r="F232" s="449">
        <f>E232/C232*100</f>
        <v>1437.6580765039319</v>
      </c>
      <c r="G232" s="449">
        <f t="shared" si="24"/>
        <v>30.561975000000004</v>
      </c>
    </row>
    <row r="233" spans="1:94" s="60" customFormat="1" x14ac:dyDescent="0.25">
      <c r="A233" s="61">
        <v>32</v>
      </c>
      <c r="B233" s="61" t="s">
        <v>52</v>
      </c>
      <c r="C233" s="62"/>
      <c r="D233" s="62">
        <v>12000</v>
      </c>
      <c r="E233" s="62"/>
      <c r="F233" s="449"/>
      <c r="G233" s="62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</row>
    <row r="234" spans="1:94" s="60" customFormat="1" x14ac:dyDescent="0.25">
      <c r="A234" s="61">
        <v>36</v>
      </c>
      <c r="B234" s="447" t="s">
        <v>102</v>
      </c>
      <c r="C234" s="62">
        <v>149629.79</v>
      </c>
      <c r="D234" s="62">
        <v>1397000</v>
      </c>
      <c r="E234" s="62">
        <v>232139.61</v>
      </c>
      <c r="F234" s="449">
        <f>E234/C234*100</f>
        <v>155.14264238424713</v>
      </c>
      <c r="G234" s="62">
        <f>E234/D234*100</f>
        <v>16.617008589835361</v>
      </c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</row>
    <row r="235" spans="1:94" x14ac:dyDescent="0.25">
      <c r="A235" s="4">
        <v>4</v>
      </c>
      <c r="B235" s="4" t="s">
        <v>7</v>
      </c>
      <c r="C235" s="5"/>
      <c r="D235" s="5">
        <f>D236+D237+D238</f>
        <v>4018000</v>
      </c>
      <c r="E235" s="5">
        <f>E237</f>
        <v>1653451.43</v>
      </c>
      <c r="F235" s="449"/>
      <c r="G235" s="5">
        <f t="shared" ref="G235:G237" si="25">E235/D235*100</f>
        <v>41.151105774016919</v>
      </c>
    </row>
    <row r="236" spans="1:94" s="271" customFormat="1" x14ac:dyDescent="0.25">
      <c r="A236" s="273">
        <v>41</v>
      </c>
      <c r="B236" s="273" t="s">
        <v>104</v>
      </c>
      <c r="C236" s="272"/>
      <c r="D236" s="272">
        <v>30000</v>
      </c>
      <c r="E236" s="272"/>
      <c r="F236" s="449"/>
      <c r="G236" s="62"/>
    </row>
    <row r="237" spans="1:94" s="60" customFormat="1" x14ac:dyDescent="0.25">
      <c r="A237" s="61">
        <v>42</v>
      </c>
      <c r="B237" s="61" t="s">
        <v>100</v>
      </c>
      <c r="C237" s="62"/>
      <c r="D237" s="62">
        <v>3888000</v>
      </c>
      <c r="E237" s="62">
        <v>1653451.43</v>
      </c>
      <c r="F237" s="449"/>
      <c r="G237" s="62">
        <f t="shared" si="25"/>
        <v>42.52704295267489</v>
      </c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</row>
    <row r="238" spans="1:94" s="60" customFormat="1" x14ac:dyDescent="0.25">
      <c r="A238" s="61">
        <v>45</v>
      </c>
      <c r="B238" s="490" t="s">
        <v>356</v>
      </c>
      <c r="C238" s="62"/>
      <c r="D238" s="62">
        <v>100000</v>
      </c>
      <c r="E238" s="62"/>
      <c r="F238" s="86"/>
      <c r="G238" s="8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</row>
    <row r="239" spans="1:94" s="60" customFormat="1" x14ac:dyDescent="0.25">
      <c r="A239" s="61"/>
      <c r="B239" s="273"/>
      <c r="C239" s="62"/>
      <c r="D239" s="62"/>
      <c r="E239" s="62"/>
      <c r="F239" s="86"/>
      <c r="G239" s="8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</row>
    <row r="240" spans="1:94" s="60" customFormat="1" x14ac:dyDescent="0.25">
      <c r="A240" s="64" t="s">
        <v>169</v>
      </c>
      <c r="B240" s="64" t="s">
        <v>269</v>
      </c>
      <c r="C240" s="5"/>
      <c r="D240" s="5">
        <f>D241</f>
        <v>600000</v>
      </c>
      <c r="E240" s="5"/>
      <c r="F240" s="5"/>
      <c r="G240" s="5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</row>
    <row r="241" spans="1:94" ht="15" customHeight="1" x14ac:dyDescent="0.25">
      <c r="A241" s="4">
        <v>4</v>
      </c>
      <c r="B241" s="4" t="s">
        <v>7</v>
      </c>
      <c r="C241" s="5"/>
      <c r="D241" s="5">
        <f>+D242+D243</f>
        <v>600000</v>
      </c>
      <c r="E241" s="5"/>
      <c r="F241" s="5"/>
      <c r="G241" s="5"/>
    </row>
    <row r="242" spans="1:94" s="60" customFormat="1" x14ac:dyDescent="0.25">
      <c r="A242" s="61">
        <v>42</v>
      </c>
      <c r="B242" s="61" t="s">
        <v>100</v>
      </c>
      <c r="C242" s="62"/>
      <c r="D242" s="62">
        <v>600000</v>
      </c>
      <c r="E242" s="62"/>
      <c r="F242" s="86"/>
      <c r="G242" s="8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</row>
    <row r="243" spans="1:94" s="60" customFormat="1" x14ac:dyDescent="0.25">
      <c r="A243" s="78"/>
      <c r="B243" s="274"/>
      <c r="C243" s="79"/>
      <c r="D243" s="79"/>
      <c r="E243" s="79"/>
      <c r="F243" s="147"/>
      <c r="G243" s="147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</row>
    <row r="244" spans="1:94" s="278" customFormat="1" ht="15" customHeight="1" x14ac:dyDescent="0.25">
      <c r="A244" s="275"/>
      <c r="B244" s="275" t="s">
        <v>131</v>
      </c>
      <c r="C244" s="276"/>
      <c r="D244" s="276"/>
      <c r="E244" s="276"/>
      <c r="F244" s="277"/>
      <c r="G244" s="277"/>
    </row>
    <row r="245" spans="1:94" s="40" customFormat="1" ht="60" customHeight="1" x14ac:dyDescent="0.25">
      <c r="A245" s="256" t="s">
        <v>167</v>
      </c>
      <c r="B245" s="257" t="s">
        <v>14</v>
      </c>
      <c r="C245" s="257" t="s">
        <v>328</v>
      </c>
      <c r="D245" s="257" t="s">
        <v>324</v>
      </c>
      <c r="E245" s="257" t="s">
        <v>329</v>
      </c>
      <c r="F245" s="257" t="s">
        <v>226</v>
      </c>
      <c r="G245" s="257" t="s">
        <v>15</v>
      </c>
    </row>
    <row r="246" spans="1:94" s="40" customFormat="1" x14ac:dyDescent="0.25">
      <c r="A246" s="325">
        <v>1</v>
      </c>
      <c r="B246" s="325">
        <v>2</v>
      </c>
      <c r="C246" s="325">
        <v>3</v>
      </c>
      <c r="D246" s="325">
        <v>5</v>
      </c>
      <c r="E246" s="325">
        <v>6</v>
      </c>
      <c r="F246" s="325">
        <v>7</v>
      </c>
      <c r="G246" s="325">
        <v>8</v>
      </c>
    </row>
    <row r="247" spans="1:94" s="185" customFormat="1" x14ac:dyDescent="0.25">
      <c r="A247" s="103"/>
      <c r="B247" s="103" t="s">
        <v>221</v>
      </c>
      <c r="C247" s="41">
        <f>C248+C263+C268+C274+C286+C300+C312+C324</f>
        <v>1544387.97</v>
      </c>
      <c r="D247" s="41">
        <f>D248+D263+D268+D274+D286+D300+D312+D324</f>
        <v>11374800</v>
      </c>
      <c r="E247" s="41">
        <f>E248+E263+E268+E274+E286+E300+E312+E324</f>
        <v>4198995.51</v>
      </c>
      <c r="F247" s="41">
        <f t="shared" ref="F247" si="26">E247/C247*100</f>
        <v>271.88734900596251</v>
      </c>
      <c r="G247" s="41">
        <f>E247/D247*100</f>
        <v>36.914895294862326</v>
      </c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  <c r="CD247" s="40"/>
      <c r="CE247" s="40"/>
      <c r="CF247" s="40"/>
      <c r="CG247" s="40"/>
      <c r="CH247" s="40"/>
      <c r="CI247" s="40"/>
      <c r="CJ247" s="40"/>
      <c r="CK247" s="40"/>
      <c r="CL247" s="40"/>
      <c r="CM247" s="40"/>
      <c r="CN247" s="40"/>
      <c r="CO247" s="40"/>
      <c r="CP247" s="40"/>
    </row>
    <row r="248" spans="1:94" s="185" customFormat="1" x14ac:dyDescent="0.25">
      <c r="A248" s="321" t="s">
        <v>133</v>
      </c>
      <c r="B248" s="103" t="s">
        <v>195</v>
      </c>
      <c r="C248" s="41">
        <f>C249+C255</f>
        <v>309477.18000000005</v>
      </c>
      <c r="D248" s="41">
        <f>D249+D255</f>
        <v>951400</v>
      </c>
      <c r="E248" s="41">
        <f>E249+E255</f>
        <v>397296.44999999995</v>
      </c>
      <c r="F248" s="41">
        <f>E248/C248*100</f>
        <v>128.37665445962764</v>
      </c>
      <c r="G248" s="41">
        <f>E248/D248*100</f>
        <v>41.759139163338233</v>
      </c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</row>
    <row r="249" spans="1:94" s="40" customFormat="1" x14ac:dyDescent="0.25">
      <c r="A249" s="326" t="s">
        <v>140</v>
      </c>
      <c r="B249" s="189" t="s">
        <v>141</v>
      </c>
      <c r="C249" s="121">
        <f>C250</f>
        <v>53773.810000000005</v>
      </c>
      <c r="D249" s="121">
        <f>D250</f>
        <v>147600</v>
      </c>
      <c r="E249" s="121">
        <f>E250</f>
        <v>73724.160000000003</v>
      </c>
      <c r="F249" s="121">
        <f t="shared" ref="F249:F252" si="27">E249/C249*100</f>
        <v>137.10049557582028</v>
      </c>
      <c r="G249" s="121">
        <f>E249/D249*100</f>
        <v>49.948617886178866</v>
      </c>
    </row>
    <row r="250" spans="1:94" s="40" customFormat="1" x14ac:dyDescent="0.25">
      <c r="A250" s="323" t="s">
        <v>231</v>
      </c>
      <c r="B250" s="189" t="s">
        <v>6</v>
      </c>
      <c r="C250" s="121">
        <f>C251+C252</f>
        <v>53773.810000000005</v>
      </c>
      <c r="D250" s="121">
        <f>+D251+D252</f>
        <v>147600</v>
      </c>
      <c r="E250" s="121">
        <f>+E251+E252</f>
        <v>73724.160000000003</v>
      </c>
      <c r="F250" s="121">
        <f t="shared" si="27"/>
        <v>137.10049557582028</v>
      </c>
      <c r="G250" s="121">
        <f t="shared" ref="G250:G283" si="28">E250/D250*100</f>
        <v>49.948617886178866</v>
      </c>
    </row>
    <row r="251" spans="1:94" s="40" customFormat="1" x14ac:dyDescent="0.25">
      <c r="A251" s="323" t="s">
        <v>232</v>
      </c>
      <c r="B251" s="189" t="s">
        <v>52</v>
      </c>
      <c r="C251" s="121">
        <v>52305.01</v>
      </c>
      <c r="D251" s="121">
        <v>145000</v>
      </c>
      <c r="E251" s="121">
        <v>73300.100000000006</v>
      </c>
      <c r="F251" s="121">
        <f t="shared" si="27"/>
        <v>140.13973040058687</v>
      </c>
      <c r="G251" s="121">
        <f t="shared" si="28"/>
        <v>50.551793103448283</v>
      </c>
    </row>
    <row r="252" spans="1:94" s="40" customFormat="1" x14ac:dyDescent="0.25">
      <c r="A252" s="323" t="s">
        <v>233</v>
      </c>
      <c r="B252" s="189" t="s">
        <v>84</v>
      </c>
      <c r="C252" s="121">
        <v>1468.8</v>
      </c>
      <c r="D252" s="121">
        <f>D415</f>
        <v>2600</v>
      </c>
      <c r="E252" s="121">
        <v>424.06</v>
      </c>
      <c r="F252" s="121">
        <f t="shared" si="27"/>
        <v>28.871187363834423</v>
      </c>
      <c r="G252" s="121">
        <f t="shared" si="28"/>
        <v>16.309999999999999</v>
      </c>
    </row>
    <row r="253" spans="1:94" s="40" customFormat="1" ht="60" customHeight="1" x14ac:dyDescent="0.25">
      <c r="A253" s="256" t="s">
        <v>167</v>
      </c>
      <c r="B253" s="257" t="s">
        <v>14</v>
      </c>
      <c r="C253" s="257" t="s">
        <v>328</v>
      </c>
      <c r="D253" s="257" t="s">
        <v>324</v>
      </c>
      <c r="E253" s="257" t="s">
        <v>329</v>
      </c>
      <c r="F253" s="257" t="s">
        <v>226</v>
      </c>
      <c r="G253" s="257" t="s">
        <v>15</v>
      </c>
    </row>
    <row r="254" spans="1:94" s="40" customFormat="1" x14ac:dyDescent="0.25">
      <c r="A254" s="325">
        <v>1</v>
      </c>
      <c r="B254" s="325">
        <v>2</v>
      </c>
      <c r="C254" s="325">
        <v>3</v>
      </c>
      <c r="D254" s="325">
        <v>5</v>
      </c>
      <c r="E254" s="325">
        <v>6</v>
      </c>
      <c r="F254" s="325">
        <v>7</v>
      </c>
      <c r="G254" s="325">
        <v>8</v>
      </c>
    </row>
    <row r="255" spans="1:94" s="40" customFormat="1" x14ac:dyDescent="0.25">
      <c r="A255" s="326" t="s">
        <v>318</v>
      </c>
      <c r="B255" s="189" t="s">
        <v>319</v>
      </c>
      <c r="C255" s="121">
        <f>C256</f>
        <v>255703.37000000002</v>
      </c>
      <c r="D255" s="121">
        <f>D256</f>
        <v>803800</v>
      </c>
      <c r="E255" s="121">
        <f>E256</f>
        <v>323572.28999999998</v>
      </c>
      <c r="F255" s="121">
        <f>E255/C255*100</f>
        <v>126.54205144030755</v>
      </c>
      <c r="G255" s="121">
        <f>E255/D255*100</f>
        <v>40.255323463548145</v>
      </c>
    </row>
    <row r="256" spans="1:94" s="40" customFormat="1" x14ac:dyDescent="0.25">
      <c r="A256" s="323" t="s">
        <v>231</v>
      </c>
      <c r="B256" s="189" t="s">
        <v>6</v>
      </c>
      <c r="C256" s="121">
        <f>C257+C258+C259+C260+C261</f>
        <v>255703.37000000002</v>
      </c>
      <c r="D256" s="121">
        <f>D257+D258+D259+D260+D261+D262</f>
        <v>803800</v>
      </c>
      <c r="E256" s="121">
        <f>E257+E258+E259+E260+E261+E262</f>
        <v>323572.28999999998</v>
      </c>
      <c r="F256" s="121">
        <f t="shared" ref="F256:F261" si="29">E256/C256*100</f>
        <v>126.54205144030755</v>
      </c>
      <c r="G256" s="121">
        <f t="shared" ref="G256:G261" si="30">E256/D256*100</f>
        <v>40.255323463548145</v>
      </c>
    </row>
    <row r="257" spans="1:7" s="40" customFormat="1" x14ac:dyDescent="0.25">
      <c r="A257" s="323" t="s">
        <v>239</v>
      </c>
      <c r="B257" s="189" t="s">
        <v>46</v>
      </c>
      <c r="C257" s="121">
        <v>80985.509999999995</v>
      </c>
      <c r="D257" s="121">
        <v>320000</v>
      </c>
      <c r="E257" s="121">
        <v>158660.79999999999</v>
      </c>
      <c r="F257" s="121">
        <f t="shared" si="29"/>
        <v>195.91257744749646</v>
      </c>
      <c r="G257" s="121">
        <f t="shared" si="30"/>
        <v>49.581499999999998</v>
      </c>
    </row>
    <row r="258" spans="1:7" s="40" customFormat="1" x14ac:dyDescent="0.25">
      <c r="A258" s="323" t="s">
        <v>232</v>
      </c>
      <c r="B258" s="189" t="s">
        <v>52</v>
      </c>
      <c r="C258" s="121">
        <v>145082.70000000001</v>
      </c>
      <c r="D258" s="121">
        <v>402300</v>
      </c>
      <c r="E258" s="121">
        <v>145935.54</v>
      </c>
      <c r="F258" s="121">
        <f t="shared" si="29"/>
        <v>100.58783025129804</v>
      </c>
      <c r="G258" s="121">
        <f t="shared" si="30"/>
        <v>36.275302013422824</v>
      </c>
    </row>
    <row r="259" spans="1:7" s="40" customFormat="1" x14ac:dyDescent="0.25">
      <c r="A259" s="323" t="s">
        <v>240</v>
      </c>
      <c r="B259" s="189" t="s">
        <v>77</v>
      </c>
      <c r="C259" s="121">
        <v>2288.16</v>
      </c>
      <c r="D259" s="121">
        <v>8000</v>
      </c>
      <c r="E259" s="121">
        <v>3703.74</v>
      </c>
      <c r="F259" s="121">
        <f t="shared" si="29"/>
        <v>161.86542899097964</v>
      </c>
      <c r="G259" s="121">
        <f t="shared" si="30"/>
        <v>46.296749999999996</v>
      </c>
    </row>
    <row r="260" spans="1:7" s="40" customFormat="1" x14ac:dyDescent="0.25">
      <c r="A260" s="323" t="s">
        <v>236</v>
      </c>
      <c r="B260" s="189" t="s">
        <v>102</v>
      </c>
      <c r="C260" s="121">
        <v>7847</v>
      </c>
      <c r="D260" s="121">
        <v>52500</v>
      </c>
      <c r="E260" s="121">
        <v>11277.21</v>
      </c>
      <c r="F260" s="121">
        <f t="shared" si="29"/>
        <v>143.7136485280999</v>
      </c>
      <c r="G260" s="121">
        <f t="shared" si="30"/>
        <v>21.480399999999999</v>
      </c>
    </row>
    <row r="261" spans="1:7" s="40" customFormat="1" x14ac:dyDescent="0.25">
      <c r="A261" s="323" t="s">
        <v>237</v>
      </c>
      <c r="B261" s="189" t="s">
        <v>238</v>
      </c>
      <c r="C261" s="121">
        <v>19500</v>
      </c>
      <c r="D261" s="121">
        <v>20000</v>
      </c>
      <c r="E261" s="121">
        <v>3995</v>
      </c>
      <c r="F261" s="121">
        <f t="shared" si="29"/>
        <v>20.487179487179489</v>
      </c>
      <c r="G261" s="121">
        <f t="shared" si="30"/>
        <v>19.975000000000001</v>
      </c>
    </row>
    <row r="262" spans="1:7" s="40" customFormat="1" x14ac:dyDescent="0.25">
      <c r="A262" s="323" t="s">
        <v>233</v>
      </c>
      <c r="B262" s="189" t="s">
        <v>84</v>
      </c>
      <c r="C262" s="121"/>
      <c r="D262" s="121">
        <v>1000</v>
      </c>
      <c r="E262" s="121"/>
      <c r="F262" s="121"/>
      <c r="G262" s="121"/>
    </row>
    <row r="263" spans="1:7" s="328" customFormat="1" x14ac:dyDescent="0.25">
      <c r="A263" s="321" t="s">
        <v>196</v>
      </c>
      <c r="B263" s="327" t="s">
        <v>197</v>
      </c>
      <c r="C263" s="41">
        <f>C264</f>
        <v>4200</v>
      </c>
      <c r="D263" s="41">
        <f t="shared" ref="D263:E263" si="31">D264</f>
        <v>9200</v>
      </c>
      <c r="E263" s="41">
        <f t="shared" si="31"/>
        <v>4200</v>
      </c>
      <c r="F263" s="41">
        <f>E263/C263*100</f>
        <v>100</v>
      </c>
      <c r="G263" s="41">
        <f t="shared" si="28"/>
        <v>45.652173913043477</v>
      </c>
    </row>
    <row r="264" spans="1:7" s="40" customFormat="1" x14ac:dyDescent="0.25">
      <c r="A264" s="322" t="s">
        <v>152</v>
      </c>
      <c r="B264" s="189" t="s">
        <v>153</v>
      </c>
      <c r="C264" s="121">
        <f>C265</f>
        <v>4200</v>
      </c>
      <c r="D264" s="121">
        <f>D265</f>
        <v>9200</v>
      </c>
      <c r="E264" s="121">
        <f>E265</f>
        <v>4200</v>
      </c>
      <c r="F264" s="121">
        <f t="shared" ref="F264:F271" si="32">E264/C264*100</f>
        <v>100</v>
      </c>
      <c r="G264" s="121">
        <f t="shared" si="28"/>
        <v>45.652173913043477</v>
      </c>
    </row>
    <row r="265" spans="1:7" s="40" customFormat="1" x14ac:dyDescent="0.25">
      <c r="A265" s="323" t="s">
        <v>231</v>
      </c>
      <c r="B265" s="189" t="s">
        <v>6</v>
      </c>
      <c r="C265" s="121">
        <f>C266+C267</f>
        <v>4200</v>
      </c>
      <c r="D265" s="121">
        <f>D266+D267</f>
        <v>9200</v>
      </c>
      <c r="E265" s="121">
        <f>E266+E267</f>
        <v>4200</v>
      </c>
      <c r="F265" s="121">
        <f t="shared" si="32"/>
        <v>100</v>
      </c>
      <c r="G265" s="121">
        <f t="shared" si="28"/>
        <v>45.652173913043477</v>
      </c>
    </row>
    <row r="266" spans="1:7" s="40" customFormat="1" x14ac:dyDescent="0.25">
      <c r="A266" s="323" t="s">
        <v>232</v>
      </c>
      <c r="B266" s="189" t="s">
        <v>52</v>
      </c>
      <c r="C266" s="121">
        <v>0</v>
      </c>
      <c r="D266" s="121">
        <v>5000</v>
      </c>
      <c r="E266" s="121"/>
      <c r="F266" s="121"/>
      <c r="G266" s="121"/>
    </row>
    <row r="267" spans="1:7" s="40" customFormat="1" x14ac:dyDescent="0.25">
      <c r="A267" s="323" t="s">
        <v>233</v>
      </c>
      <c r="B267" s="189" t="s">
        <v>84</v>
      </c>
      <c r="C267" s="121">
        <v>4200</v>
      </c>
      <c r="D267" s="121">
        <v>4200</v>
      </c>
      <c r="E267" s="121">
        <v>4200</v>
      </c>
      <c r="F267" s="121">
        <f t="shared" si="32"/>
        <v>100</v>
      </c>
      <c r="G267" s="121">
        <f t="shared" si="28"/>
        <v>100</v>
      </c>
    </row>
    <row r="268" spans="1:7" s="185" customFormat="1" x14ac:dyDescent="0.25">
      <c r="A268" s="321" t="s">
        <v>198</v>
      </c>
      <c r="B268" s="329" t="s">
        <v>199</v>
      </c>
      <c r="C268" s="330">
        <f>C269</f>
        <v>283744.92</v>
      </c>
      <c r="D268" s="330">
        <f t="shared" ref="D268:E270" si="33">D269</f>
        <v>45000</v>
      </c>
      <c r="E268" s="330">
        <f t="shared" si="33"/>
        <v>20000</v>
      </c>
      <c r="F268" s="41">
        <f t="shared" si="32"/>
        <v>7.0485843411751654</v>
      </c>
      <c r="G268" s="41">
        <f t="shared" si="28"/>
        <v>44.444444444444443</v>
      </c>
    </row>
    <row r="269" spans="1:7" s="40" customFormat="1" x14ac:dyDescent="0.25">
      <c r="A269" s="322" t="s">
        <v>154</v>
      </c>
      <c r="B269" s="189" t="s">
        <v>155</v>
      </c>
      <c r="C269" s="121">
        <f>C270+C272</f>
        <v>283744.92</v>
      </c>
      <c r="D269" s="121">
        <f>D270+D272</f>
        <v>45000</v>
      </c>
      <c r="E269" s="121">
        <f>E270+E272</f>
        <v>20000</v>
      </c>
      <c r="F269" s="121">
        <f t="shared" si="32"/>
        <v>7.0485843411751654</v>
      </c>
      <c r="G269" s="121">
        <f t="shared" si="28"/>
        <v>44.444444444444443</v>
      </c>
    </row>
    <row r="270" spans="1:7" s="40" customFormat="1" x14ac:dyDescent="0.25">
      <c r="A270" s="323" t="s">
        <v>231</v>
      </c>
      <c r="B270" s="189" t="s">
        <v>6</v>
      </c>
      <c r="C270" s="121">
        <f>C271</f>
        <v>20000</v>
      </c>
      <c r="D270" s="121">
        <f t="shared" si="33"/>
        <v>45000</v>
      </c>
      <c r="E270" s="121">
        <f t="shared" si="33"/>
        <v>20000</v>
      </c>
      <c r="F270" s="121">
        <f t="shared" si="32"/>
        <v>100</v>
      </c>
      <c r="G270" s="121">
        <f t="shared" si="28"/>
        <v>44.444444444444443</v>
      </c>
    </row>
    <row r="271" spans="1:7" s="40" customFormat="1" x14ac:dyDescent="0.25">
      <c r="A271" s="323" t="s">
        <v>233</v>
      </c>
      <c r="B271" s="189" t="s">
        <v>84</v>
      </c>
      <c r="C271" s="121">
        <v>20000</v>
      </c>
      <c r="D271" s="121">
        <v>45000</v>
      </c>
      <c r="E271" s="121">
        <v>20000</v>
      </c>
      <c r="F271" s="121">
        <f t="shared" si="32"/>
        <v>100</v>
      </c>
      <c r="G271" s="121">
        <f t="shared" si="28"/>
        <v>44.444444444444443</v>
      </c>
    </row>
    <row r="272" spans="1:7" s="40" customFormat="1" x14ac:dyDescent="0.25">
      <c r="A272" s="323" t="s">
        <v>234</v>
      </c>
      <c r="B272" s="189" t="s">
        <v>7</v>
      </c>
      <c r="C272" s="121">
        <f>C273</f>
        <v>263744.92</v>
      </c>
      <c r="D272" s="121"/>
      <c r="E272" s="121"/>
      <c r="F272" s="41"/>
      <c r="G272" s="121"/>
    </row>
    <row r="273" spans="1:7" s="40" customFormat="1" x14ac:dyDescent="0.25">
      <c r="A273" s="323" t="s">
        <v>243</v>
      </c>
      <c r="B273" s="189" t="s">
        <v>244</v>
      </c>
      <c r="C273" s="121">
        <v>263744.92</v>
      </c>
      <c r="D273" s="121"/>
      <c r="E273" s="121"/>
      <c r="F273" s="41"/>
      <c r="G273" s="121"/>
    </row>
    <row r="274" spans="1:7" s="185" customFormat="1" x14ac:dyDescent="0.25">
      <c r="A274" s="321" t="s">
        <v>137</v>
      </c>
      <c r="B274" s="103" t="s">
        <v>200</v>
      </c>
      <c r="C274" s="41">
        <f>C275+C281</f>
        <v>82423.23000000001</v>
      </c>
      <c r="D274" s="41">
        <f>D275+D281</f>
        <v>1268000</v>
      </c>
      <c r="E274" s="41">
        <f>E275+E281</f>
        <v>8856.57</v>
      </c>
      <c r="F274" s="41">
        <f>E274/C274*100</f>
        <v>10.745235293496746</v>
      </c>
      <c r="G274" s="121">
        <f t="shared" si="28"/>
        <v>0.69846766561514195</v>
      </c>
    </row>
    <row r="275" spans="1:7" s="40" customFormat="1" x14ac:dyDescent="0.25">
      <c r="A275" s="322" t="s">
        <v>164</v>
      </c>
      <c r="B275" s="189" t="s">
        <v>165</v>
      </c>
      <c r="C275" s="121">
        <f>C276</f>
        <v>16380.63</v>
      </c>
      <c r="D275" s="121">
        <f>D276</f>
        <v>300000</v>
      </c>
      <c r="E275" s="121"/>
      <c r="F275" s="121"/>
      <c r="G275" s="121"/>
    </row>
    <row r="276" spans="1:7" s="40" customFormat="1" x14ac:dyDescent="0.25">
      <c r="A276" s="323" t="s">
        <v>231</v>
      </c>
      <c r="B276" s="189" t="s">
        <v>6</v>
      </c>
      <c r="C276" s="121">
        <f>C277+C278</f>
        <v>16380.63</v>
      </c>
      <c r="D276" s="121">
        <f>D277+D278</f>
        <v>300000</v>
      </c>
      <c r="E276" s="121"/>
      <c r="F276" s="121"/>
      <c r="G276" s="121"/>
    </row>
    <row r="277" spans="1:7" s="40" customFormat="1" x14ac:dyDescent="0.25">
      <c r="A277" s="323" t="s">
        <v>232</v>
      </c>
      <c r="B277" s="189" t="s">
        <v>52</v>
      </c>
      <c r="C277" s="121">
        <v>16380.63</v>
      </c>
      <c r="D277" s="121"/>
      <c r="E277" s="121"/>
      <c r="F277" s="121"/>
      <c r="G277" s="121"/>
    </row>
    <row r="278" spans="1:7" s="40" customFormat="1" x14ac:dyDescent="0.25">
      <c r="A278" s="323" t="s">
        <v>242</v>
      </c>
      <c r="B278" s="189" t="s">
        <v>121</v>
      </c>
      <c r="C278" s="121"/>
      <c r="D278" s="121">
        <v>300000</v>
      </c>
      <c r="E278" s="121"/>
      <c r="F278" s="121"/>
      <c r="G278" s="121"/>
    </row>
    <row r="279" spans="1:7" s="40" customFormat="1" ht="60" customHeight="1" x14ac:dyDescent="0.25">
      <c r="A279" s="256" t="s">
        <v>167</v>
      </c>
      <c r="B279" s="257" t="s">
        <v>14</v>
      </c>
      <c r="C279" s="257" t="s">
        <v>328</v>
      </c>
      <c r="D279" s="257" t="s">
        <v>324</v>
      </c>
      <c r="E279" s="257" t="s">
        <v>329</v>
      </c>
      <c r="F279" s="257" t="s">
        <v>226</v>
      </c>
      <c r="G279" s="257" t="s">
        <v>15</v>
      </c>
    </row>
    <row r="280" spans="1:7" s="40" customFormat="1" x14ac:dyDescent="0.25">
      <c r="A280" s="325">
        <v>1</v>
      </c>
      <c r="B280" s="325">
        <v>2</v>
      </c>
      <c r="C280" s="325">
        <v>3</v>
      </c>
      <c r="D280" s="325">
        <v>5</v>
      </c>
      <c r="E280" s="325">
        <v>6</v>
      </c>
      <c r="F280" s="325">
        <v>7</v>
      </c>
      <c r="G280" s="325">
        <v>8</v>
      </c>
    </row>
    <row r="281" spans="1:7" s="40" customFormat="1" x14ac:dyDescent="0.25">
      <c r="A281" s="322" t="s">
        <v>160</v>
      </c>
      <c r="B281" s="189" t="s">
        <v>161</v>
      </c>
      <c r="C281" s="121">
        <f>C282+C284</f>
        <v>66042.600000000006</v>
      </c>
      <c r="D281" s="121">
        <f>D282+D284</f>
        <v>968000</v>
      </c>
      <c r="E281" s="121">
        <f>E282+E284</f>
        <v>8856.57</v>
      </c>
      <c r="F281" s="121">
        <f>E281/C281*100</f>
        <v>13.410389657584648</v>
      </c>
      <c r="G281" s="121">
        <f t="shared" si="28"/>
        <v>0.91493491735537191</v>
      </c>
    </row>
    <row r="282" spans="1:7" s="40" customFormat="1" x14ac:dyDescent="0.25">
      <c r="A282" s="323" t="s">
        <v>231</v>
      </c>
      <c r="B282" s="189" t="s">
        <v>6</v>
      </c>
      <c r="C282" s="121">
        <f>C283</f>
        <v>15235.19</v>
      </c>
      <c r="D282" s="121">
        <f>D283</f>
        <v>68000</v>
      </c>
      <c r="E282" s="121">
        <f>E283</f>
        <v>8856.57</v>
      </c>
      <c r="F282" s="121">
        <f t="shared" ref="F282:F283" si="34">E282/C282*100</f>
        <v>58.132323915881578</v>
      </c>
      <c r="G282" s="121">
        <f t="shared" si="28"/>
        <v>13.024367647058824</v>
      </c>
    </row>
    <row r="283" spans="1:7" s="40" customFormat="1" x14ac:dyDescent="0.25">
      <c r="A283" s="323" t="s">
        <v>232</v>
      </c>
      <c r="B283" s="189" t="s">
        <v>52</v>
      </c>
      <c r="C283" s="121">
        <v>15235.19</v>
      </c>
      <c r="D283" s="121">
        <f>D694+D704</f>
        <v>68000</v>
      </c>
      <c r="E283" s="121">
        <v>8856.57</v>
      </c>
      <c r="F283" s="121">
        <f t="shared" si="34"/>
        <v>58.132323915881578</v>
      </c>
      <c r="G283" s="121">
        <f t="shared" si="28"/>
        <v>13.024367647058824</v>
      </c>
    </row>
    <row r="284" spans="1:7" s="40" customFormat="1" x14ac:dyDescent="0.25">
      <c r="A284" s="323" t="s">
        <v>234</v>
      </c>
      <c r="B284" s="189" t="s">
        <v>7</v>
      </c>
      <c r="C284" s="121">
        <f>C285</f>
        <v>50807.41</v>
      </c>
      <c r="D284" s="121">
        <f>D285</f>
        <v>900000</v>
      </c>
      <c r="E284" s="121"/>
      <c r="F284" s="121"/>
      <c r="G284" s="121"/>
    </row>
    <row r="285" spans="1:7" s="40" customFormat="1" x14ac:dyDescent="0.25">
      <c r="A285" s="323" t="s">
        <v>235</v>
      </c>
      <c r="B285" s="189" t="s">
        <v>100</v>
      </c>
      <c r="C285" s="121">
        <v>50807.41</v>
      </c>
      <c r="D285" s="121">
        <v>900000</v>
      </c>
      <c r="E285" s="121"/>
      <c r="F285" s="121"/>
      <c r="G285" s="121"/>
    </row>
    <row r="286" spans="1:7" s="331" customFormat="1" x14ac:dyDescent="0.25">
      <c r="A286" s="321" t="s">
        <v>178</v>
      </c>
      <c r="B286" s="329" t="s">
        <v>201</v>
      </c>
      <c r="C286" s="330">
        <f>C287+C294+C297</f>
        <v>196402.74000000002</v>
      </c>
      <c r="D286" s="330">
        <f>D287+D294+D297</f>
        <v>4193400</v>
      </c>
      <c r="E286" s="330">
        <f>E287+E294+E297</f>
        <v>733265.6</v>
      </c>
      <c r="F286" s="330">
        <f>E286/C286*100</f>
        <v>373.34794820072261</v>
      </c>
      <c r="G286" s="330">
        <f>E286/D286*100</f>
        <v>17.486183049554061</v>
      </c>
    </row>
    <row r="287" spans="1:7" s="40" customFormat="1" x14ac:dyDescent="0.25">
      <c r="A287" s="322" t="s">
        <v>144</v>
      </c>
      <c r="B287" s="189" t="s">
        <v>145</v>
      </c>
      <c r="C287" s="121">
        <f>C290</f>
        <v>128851.01000000001</v>
      </c>
      <c r="D287" s="121">
        <f>D290+D288</f>
        <v>3948400</v>
      </c>
      <c r="E287" s="121">
        <f>E290+E288</f>
        <v>671707.37</v>
      </c>
      <c r="F287" s="450">
        <f t="shared" ref="F287:F299" si="35">E287/C287*100</f>
        <v>521.30547521513404</v>
      </c>
      <c r="G287" s="121">
        <f>E287/D287*100</f>
        <v>17.012140867186709</v>
      </c>
    </row>
    <row r="288" spans="1:7" s="40" customFormat="1" x14ac:dyDescent="0.25">
      <c r="A288" s="323" t="s">
        <v>231</v>
      </c>
      <c r="B288" s="189" t="s">
        <v>6</v>
      </c>
      <c r="C288" s="121"/>
      <c r="D288" s="121">
        <f>D289</f>
        <v>1097000</v>
      </c>
      <c r="E288" s="121">
        <f>E289</f>
        <v>192462.24</v>
      </c>
      <c r="F288" s="450"/>
      <c r="G288" s="121">
        <f t="shared" ref="G288:G289" si="36">E288/D288*100</f>
        <v>17.544415679124885</v>
      </c>
    </row>
    <row r="289" spans="1:7" s="40" customFormat="1" x14ac:dyDescent="0.25">
      <c r="A289" s="323" t="s">
        <v>236</v>
      </c>
      <c r="B289" s="189" t="s">
        <v>102</v>
      </c>
      <c r="C289" s="121"/>
      <c r="D289" s="121">
        <v>1097000</v>
      </c>
      <c r="E289" s="121">
        <v>192462.24</v>
      </c>
      <c r="F289" s="450"/>
      <c r="G289" s="121">
        <f t="shared" si="36"/>
        <v>17.544415679124885</v>
      </c>
    </row>
    <row r="290" spans="1:7" s="40" customFormat="1" x14ac:dyDescent="0.25">
      <c r="A290" s="323" t="s">
        <v>234</v>
      </c>
      <c r="B290" s="189" t="s">
        <v>7</v>
      </c>
      <c r="C290" s="121">
        <f>C291+C292+C293</f>
        <v>128851.01000000001</v>
      </c>
      <c r="D290" s="121">
        <f>D291+D292+D293</f>
        <v>2851400</v>
      </c>
      <c r="E290" s="121">
        <f>E291+E292+E293</f>
        <v>479245.13</v>
      </c>
      <c r="F290" s="450">
        <f t="shared" si="35"/>
        <v>371.93742602405678</v>
      </c>
      <c r="G290" s="121">
        <f t="shared" ref="G290:G296" si="37">E290/D290*100</f>
        <v>16.807362348320122</v>
      </c>
    </row>
    <row r="291" spans="1:7" s="40" customFormat="1" x14ac:dyDescent="0.25">
      <c r="A291" s="323" t="s">
        <v>241</v>
      </c>
      <c r="B291" s="189" t="s">
        <v>104</v>
      </c>
      <c r="C291" s="121"/>
      <c r="D291" s="121">
        <v>35000</v>
      </c>
      <c r="E291" s="121"/>
      <c r="F291" s="450"/>
      <c r="G291" s="121"/>
    </row>
    <row r="292" spans="1:7" s="40" customFormat="1" x14ac:dyDescent="0.25">
      <c r="A292" s="323" t="s">
        <v>235</v>
      </c>
      <c r="B292" s="189" t="s">
        <v>100</v>
      </c>
      <c r="C292" s="121">
        <v>54587.98</v>
      </c>
      <c r="D292" s="121">
        <v>2716400</v>
      </c>
      <c r="E292" s="121">
        <v>479245.13</v>
      </c>
      <c r="F292" s="450">
        <f t="shared" si="35"/>
        <v>877.93160692152378</v>
      </c>
      <c r="G292" s="121">
        <f t="shared" si="37"/>
        <v>17.642656825209837</v>
      </c>
    </row>
    <row r="293" spans="1:7" s="40" customFormat="1" x14ac:dyDescent="0.25">
      <c r="A293" s="323" t="s">
        <v>243</v>
      </c>
      <c r="B293" s="189" t="s">
        <v>244</v>
      </c>
      <c r="C293" s="121">
        <v>74263.03</v>
      </c>
      <c r="D293" s="121">
        <v>100000</v>
      </c>
      <c r="E293" s="121"/>
      <c r="F293" s="450"/>
      <c r="G293" s="121"/>
    </row>
    <row r="294" spans="1:7" s="40" customFormat="1" x14ac:dyDescent="0.25">
      <c r="A294" s="322" t="s">
        <v>162</v>
      </c>
      <c r="B294" s="189" t="s">
        <v>163</v>
      </c>
      <c r="C294" s="121">
        <f>C295</f>
        <v>9224.98</v>
      </c>
      <c r="D294" s="121">
        <f t="shared" ref="D294:E295" si="38">D295</f>
        <v>30000</v>
      </c>
      <c r="E294" s="121">
        <f t="shared" si="38"/>
        <v>1796.89</v>
      </c>
      <c r="F294" s="450"/>
      <c r="G294" s="121">
        <f t="shared" si="37"/>
        <v>5.9896333333333338</v>
      </c>
    </row>
    <row r="295" spans="1:7" s="40" customFormat="1" x14ac:dyDescent="0.25">
      <c r="A295" s="323" t="s">
        <v>231</v>
      </c>
      <c r="B295" s="189" t="s">
        <v>6</v>
      </c>
      <c r="C295" s="121">
        <f>C296</f>
        <v>9224.98</v>
      </c>
      <c r="D295" s="121">
        <f t="shared" si="38"/>
        <v>30000</v>
      </c>
      <c r="E295" s="121">
        <f t="shared" si="38"/>
        <v>1796.89</v>
      </c>
      <c r="F295" s="450"/>
      <c r="G295" s="121">
        <f t="shared" si="37"/>
        <v>5.9896333333333338</v>
      </c>
    </row>
    <row r="296" spans="1:7" s="40" customFormat="1" x14ac:dyDescent="0.25">
      <c r="A296" s="323" t="s">
        <v>232</v>
      </c>
      <c r="B296" s="189" t="s">
        <v>52</v>
      </c>
      <c r="C296" s="121">
        <v>9224.98</v>
      </c>
      <c r="D296" s="121">
        <f>D712</f>
        <v>30000</v>
      </c>
      <c r="E296" s="121">
        <v>1796.89</v>
      </c>
      <c r="F296" s="450"/>
      <c r="G296" s="121">
        <f t="shared" si="37"/>
        <v>5.9896333333333338</v>
      </c>
    </row>
    <row r="297" spans="1:7" s="40" customFormat="1" x14ac:dyDescent="0.25">
      <c r="A297" s="322" t="s">
        <v>142</v>
      </c>
      <c r="B297" s="189" t="s">
        <v>143</v>
      </c>
      <c r="C297" s="121">
        <f t="shared" ref="C297:E298" si="39">C298</f>
        <v>58326.75</v>
      </c>
      <c r="D297" s="121">
        <f t="shared" si="39"/>
        <v>215000</v>
      </c>
      <c r="E297" s="121">
        <f t="shared" si="39"/>
        <v>59761.34</v>
      </c>
      <c r="F297" s="450">
        <f t="shared" si="35"/>
        <v>102.45957472343308</v>
      </c>
      <c r="G297" s="121">
        <f t="shared" ref="G297:G308" si="40">E297/D297*100</f>
        <v>27.795972093023252</v>
      </c>
    </row>
    <row r="298" spans="1:7" s="40" customFormat="1" x14ac:dyDescent="0.25">
      <c r="A298" s="323" t="s">
        <v>231</v>
      </c>
      <c r="B298" s="189" t="s">
        <v>6</v>
      </c>
      <c r="C298" s="121">
        <f t="shared" si="39"/>
        <v>58326.75</v>
      </c>
      <c r="D298" s="121">
        <f t="shared" si="39"/>
        <v>215000</v>
      </c>
      <c r="E298" s="121">
        <f t="shared" si="39"/>
        <v>59761.34</v>
      </c>
      <c r="F298" s="450">
        <f t="shared" si="35"/>
        <v>102.45957472343308</v>
      </c>
      <c r="G298" s="121">
        <f t="shared" si="40"/>
        <v>27.795972093023252</v>
      </c>
    </row>
    <row r="299" spans="1:7" s="40" customFormat="1" x14ac:dyDescent="0.25">
      <c r="A299" s="323" t="s">
        <v>232</v>
      </c>
      <c r="B299" s="189" t="s">
        <v>52</v>
      </c>
      <c r="C299" s="121">
        <v>58326.75</v>
      </c>
      <c r="D299" s="121">
        <v>215000</v>
      </c>
      <c r="E299" s="121">
        <v>59761.34</v>
      </c>
      <c r="F299" s="450">
        <f t="shared" si="35"/>
        <v>102.45957472343308</v>
      </c>
      <c r="G299" s="121">
        <f t="shared" si="40"/>
        <v>27.795972093023252</v>
      </c>
    </row>
    <row r="300" spans="1:7" s="185" customFormat="1" ht="15" customHeight="1" x14ac:dyDescent="0.25">
      <c r="A300" s="321" t="s">
        <v>169</v>
      </c>
      <c r="B300" s="103" t="s">
        <v>202</v>
      </c>
      <c r="C300" s="41">
        <f>C301+C306+C309</f>
        <v>166686.79999999999</v>
      </c>
      <c r="D300" s="41">
        <f>D301+D306+D309</f>
        <v>174400</v>
      </c>
      <c r="E300" s="41">
        <f>E301+E306+E309</f>
        <v>174400</v>
      </c>
      <c r="F300" s="41">
        <f>E300/C300*100</f>
        <v>104.62736101478941</v>
      </c>
      <c r="G300" s="41">
        <f>E300/D300*100</f>
        <v>100</v>
      </c>
    </row>
    <row r="301" spans="1:7" s="40" customFormat="1" x14ac:dyDescent="0.25">
      <c r="A301" s="322" t="s">
        <v>158</v>
      </c>
      <c r="B301" s="189" t="s">
        <v>159</v>
      </c>
      <c r="C301" s="121">
        <f t="shared" ref="C301:E301" si="41">C302</f>
        <v>108100</v>
      </c>
      <c r="D301" s="121">
        <f t="shared" si="41"/>
        <v>108100</v>
      </c>
      <c r="E301" s="121">
        <f t="shared" si="41"/>
        <v>108100</v>
      </c>
      <c r="F301" s="121">
        <f t="shared" ref="F301:F302" si="42">E301/C301*100</f>
        <v>100</v>
      </c>
      <c r="G301" s="121">
        <f t="shared" si="40"/>
        <v>100</v>
      </c>
    </row>
    <row r="302" spans="1:7" s="40" customFormat="1" x14ac:dyDescent="0.25">
      <c r="A302" s="323" t="s">
        <v>231</v>
      </c>
      <c r="B302" s="189" t="s">
        <v>6</v>
      </c>
      <c r="C302" s="121">
        <v>108100</v>
      </c>
      <c r="D302" s="121">
        <f>D303</f>
        <v>108100</v>
      </c>
      <c r="E302" s="121">
        <f>E303</f>
        <v>108100</v>
      </c>
      <c r="F302" s="121">
        <f t="shared" si="42"/>
        <v>100</v>
      </c>
      <c r="G302" s="121">
        <f t="shared" si="40"/>
        <v>100</v>
      </c>
    </row>
    <row r="303" spans="1:7" s="40" customFormat="1" x14ac:dyDescent="0.25">
      <c r="A303" s="323" t="s">
        <v>233</v>
      </c>
      <c r="B303" s="189" t="s">
        <v>84</v>
      </c>
      <c r="C303" s="121">
        <v>54200</v>
      </c>
      <c r="D303" s="121">
        <f>D670</f>
        <v>108100</v>
      </c>
      <c r="E303" s="121">
        <v>108100</v>
      </c>
      <c r="F303" s="121">
        <f>E303/C303*100</f>
        <v>199.44649446494464</v>
      </c>
      <c r="G303" s="121">
        <f t="shared" ref="G303" si="43">E303/D303*100</f>
        <v>100</v>
      </c>
    </row>
    <row r="304" spans="1:7" s="40" customFormat="1" ht="60" customHeight="1" x14ac:dyDescent="0.25">
      <c r="A304" s="256" t="s">
        <v>167</v>
      </c>
      <c r="B304" s="257" t="s">
        <v>14</v>
      </c>
      <c r="C304" s="257" t="s">
        <v>328</v>
      </c>
      <c r="D304" s="257" t="s">
        <v>324</v>
      </c>
      <c r="E304" s="257" t="s">
        <v>329</v>
      </c>
      <c r="F304" s="257" t="s">
        <v>226</v>
      </c>
      <c r="G304" s="257" t="s">
        <v>15</v>
      </c>
    </row>
    <row r="305" spans="1:7" s="40" customFormat="1" x14ac:dyDescent="0.25">
      <c r="A305" s="325">
        <v>1</v>
      </c>
      <c r="B305" s="325">
        <v>2</v>
      </c>
      <c r="C305" s="325">
        <v>3</v>
      </c>
      <c r="D305" s="325">
        <v>5</v>
      </c>
      <c r="E305" s="325">
        <v>6</v>
      </c>
      <c r="F305" s="325">
        <v>7</v>
      </c>
      <c r="G305" s="325">
        <v>8</v>
      </c>
    </row>
    <row r="306" spans="1:7" s="40" customFormat="1" x14ac:dyDescent="0.25">
      <c r="A306" s="322" t="s">
        <v>156</v>
      </c>
      <c r="B306" s="189" t="s">
        <v>157</v>
      </c>
      <c r="C306" s="121">
        <f t="shared" ref="C306:E307" si="44">C307</f>
        <v>16600</v>
      </c>
      <c r="D306" s="121">
        <f t="shared" si="44"/>
        <v>17600</v>
      </c>
      <c r="E306" s="121">
        <f t="shared" si="44"/>
        <v>17600</v>
      </c>
      <c r="F306" s="121">
        <f t="shared" ref="F306:F308" si="45">E306/C306*100</f>
        <v>106.02409638554218</v>
      </c>
      <c r="G306" s="121">
        <f t="shared" si="40"/>
        <v>100</v>
      </c>
    </row>
    <row r="307" spans="1:7" s="40" customFormat="1" x14ac:dyDescent="0.25">
      <c r="A307" s="323" t="s">
        <v>231</v>
      </c>
      <c r="B307" s="189" t="s">
        <v>6</v>
      </c>
      <c r="C307" s="121">
        <f t="shared" si="44"/>
        <v>16600</v>
      </c>
      <c r="D307" s="121">
        <f t="shared" si="44"/>
        <v>17600</v>
      </c>
      <c r="E307" s="121">
        <f t="shared" si="44"/>
        <v>17600</v>
      </c>
      <c r="F307" s="121">
        <f t="shared" si="45"/>
        <v>106.02409638554218</v>
      </c>
      <c r="G307" s="121">
        <f t="shared" si="40"/>
        <v>100</v>
      </c>
    </row>
    <row r="308" spans="1:7" s="40" customFormat="1" x14ac:dyDescent="0.25">
      <c r="A308" s="323" t="s">
        <v>233</v>
      </c>
      <c r="B308" s="189" t="s">
        <v>84</v>
      </c>
      <c r="C308" s="121">
        <v>16600</v>
      </c>
      <c r="D308" s="121">
        <f>D663</f>
        <v>17600</v>
      </c>
      <c r="E308" s="121">
        <v>17600</v>
      </c>
      <c r="F308" s="121">
        <f t="shared" si="45"/>
        <v>106.02409638554218</v>
      </c>
      <c r="G308" s="121">
        <f t="shared" si="40"/>
        <v>100</v>
      </c>
    </row>
    <row r="309" spans="1:7" s="40" customFormat="1" x14ac:dyDescent="0.25">
      <c r="A309" s="322" t="s">
        <v>321</v>
      </c>
      <c r="B309" s="189" t="s">
        <v>322</v>
      </c>
      <c r="C309" s="121">
        <f>C310</f>
        <v>41986.8</v>
      </c>
      <c r="D309" s="121">
        <f t="shared" ref="D309:E310" si="46">D310</f>
        <v>48700</v>
      </c>
      <c r="E309" s="121">
        <f t="shared" si="46"/>
        <v>48700</v>
      </c>
      <c r="F309" s="121"/>
      <c r="G309" s="121">
        <f t="shared" ref="G309:G311" si="47">E309/D309*100</f>
        <v>100</v>
      </c>
    </row>
    <row r="310" spans="1:7" s="40" customFormat="1" x14ac:dyDescent="0.25">
      <c r="A310" s="323" t="s">
        <v>231</v>
      </c>
      <c r="B310" s="189" t="s">
        <v>6</v>
      </c>
      <c r="C310" s="121">
        <f>C311</f>
        <v>41986.8</v>
      </c>
      <c r="D310" s="121">
        <f t="shared" si="46"/>
        <v>48700</v>
      </c>
      <c r="E310" s="121">
        <f t="shared" si="46"/>
        <v>48700</v>
      </c>
      <c r="F310" s="121"/>
      <c r="G310" s="121">
        <f t="shared" si="47"/>
        <v>100</v>
      </c>
    </row>
    <row r="311" spans="1:7" s="40" customFormat="1" x14ac:dyDescent="0.25">
      <c r="A311" s="323" t="s">
        <v>233</v>
      </c>
      <c r="B311" s="189" t="s">
        <v>84</v>
      </c>
      <c r="C311" s="121">
        <v>41986.8</v>
      </c>
      <c r="D311" s="121">
        <v>48700</v>
      </c>
      <c r="E311" s="121">
        <v>48700</v>
      </c>
      <c r="F311" s="121"/>
      <c r="G311" s="121">
        <f t="shared" si="47"/>
        <v>100</v>
      </c>
    </row>
    <row r="312" spans="1:7" s="185" customFormat="1" x14ac:dyDescent="0.25">
      <c r="A312" s="321" t="s">
        <v>203</v>
      </c>
      <c r="B312" s="103" t="s">
        <v>204</v>
      </c>
      <c r="C312" s="41">
        <f>C313+C318+C321</f>
        <v>459051.42999999993</v>
      </c>
      <c r="D312" s="41">
        <f>D313+D318+D321</f>
        <v>4520000</v>
      </c>
      <c r="E312" s="41">
        <f>E313+E318+E321</f>
        <v>2805624.7100000004</v>
      </c>
      <c r="F312" s="41">
        <f>E312/C312*100</f>
        <v>611.1787321956499</v>
      </c>
      <c r="G312" s="41">
        <f>E312/D312*100</f>
        <v>62.071343141592926</v>
      </c>
    </row>
    <row r="313" spans="1:7" s="40" customFormat="1" x14ac:dyDescent="0.25">
      <c r="A313" s="322" t="s">
        <v>146</v>
      </c>
      <c r="B313" s="189" t="s">
        <v>147</v>
      </c>
      <c r="C313" s="121">
        <f>C314+C316</f>
        <v>397009.19999999995</v>
      </c>
      <c r="D313" s="121">
        <f>D314+D316</f>
        <v>4380000</v>
      </c>
      <c r="E313" s="121">
        <f>E314+E316</f>
        <v>2702418.1300000004</v>
      </c>
      <c r="F313" s="121">
        <f t="shared" ref="F313:F323" si="48">E313/C313*100</f>
        <v>680.69408215225258</v>
      </c>
      <c r="G313" s="121">
        <f t="shared" ref="G313:G323" si="49">E313/D313*100</f>
        <v>61.699044063926948</v>
      </c>
    </row>
    <row r="314" spans="1:7" s="40" customFormat="1" x14ac:dyDescent="0.25">
      <c r="A314" s="323" t="s">
        <v>231</v>
      </c>
      <c r="B314" s="189" t="s">
        <v>6</v>
      </c>
      <c r="C314" s="121">
        <f>C315</f>
        <v>309861.71999999997</v>
      </c>
      <c r="D314" s="121">
        <f>D315</f>
        <v>880000</v>
      </c>
      <c r="E314" s="121">
        <f>E315</f>
        <v>352367.39</v>
      </c>
      <c r="F314" s="121">
        <f t="shared" si="48"/>
        <v>113.7176253975483</v>
      </c>
      <c r="G314" s="121">
        <f t="shared" si="49"/>
        <v>40.041748863636364</v>
      </c>
    </row>
    <row r="315" spans="1:7" s="40" customFormat="1" x14ac:dyDescent="0.25">
      <c r="A315" s="323" t="s">
        <v>236</v>
      </c>
      <c r="B315" s="189" t="s">
        <v>102</v>
      </c>
      <c r="C315" s="121">
        <v>309861.71999999997</v>
      </c>
      <c r="D315" s="121">
        <v>880000</v>
      </c>
      <c r="E315" s="121">
        <v>352367.39</v>
      </c>
      <c r="F315" s="121">
        <f t="shared" si="48"/>
        <v>113.7176253975483</v>
      </c>
      <c r="G315" s="121">
        <f t="shared" si="49"/>
        <v>40.041748863636364</v>
      </c>
    </row>
    <row r="316" spans="1:7" s="40" customFormat="1" x14ac:dyDescent="0.25">
      <c r="A316" s="323" t="s">
        <v>234</v>
      </c>
      <c r="B316" s="189" t="s">
        <v>7</v>
      </c>
      <c r="C316" s="121">
        <f>C317</f>
        <v>87147.48</v>
      </c>
      <c r="D316" s="121">
        <f>D317</f>
        <v>3500000</v>
      </c>
      <c r="E316" s="121">
        <f>E317</f>
        <v>2350050.7400000002</v>
      </c>
      <c r="F316" s="121">
        <f t="shared" si="48"/>
        <v>2696.6364833498346</v>
      </c>
      <c r="G316" s="121">
        <f t="shared" si="49"/>
        <v>67.144306857142865</v>
      </c>
    </row>
    <row r="317" spans="1:7" s="40" customFormat="1" x14ac:dyDescent="0.25">
      <c r="A317" s="323" t="s">
        <v>235</v>
      </c>
      <c r="B317" s="189" t="s">
        <v>100</v>
      </c>
      <c r="C317" s="121">
        <v>87147.48</v>
      </c>
      <c r="D317" s="121">
        <v>3500000</v>
      </c>
      <c r="E317" s="121">
        <v>2350050.7400000002</v>
      </c>
      <c r="F317" s="121">
        <f t="shared" si="48"/>
        <v>2696.6364833498346</v>
      </c>
      <c r="G317" s="121">
        <f t="shared" si="49"/>
        <v>67.144306857142865</v>
      </c>
    </row>
    <row r="318" spans="1:7" s="40" customFormat="1" x14ac:dyDescent="0.25">
      <c r="A318" s="322" t="s">
        <v>148</v>
      </c>
      <c r="B318" s="189" t="s">
        <v>149</v>
      </c>
      <c r="C318" s="121">
        <f t="shared" ref="C318:E319" si="50">C319</f>
        <v>13522.23</v>
      </c>
      <c r="D318" s="121">
        <f t="shared" si="50"/>
        <v>60000</v>
      </c>
      <c r="E318" s="121">
        <f t="shared" si="50"/>
        <v>60006.58</v>
      </c>
      <c r="F318" s="121">
        <f t="shared" si="48"/>
        <v>443.76245634041129</v>
      </c>
      <c r="G318" s="121">
        <f t="shared" si="49"/>
        <v>100.01096666666666</v>
      </c>
    </row>
    <row r="319" spans="1:7" s="40" customFormat="1" x14ac:dyDescent="0.25">
      <c r="A319" s="323" t="s">
        <v>231</v>
      </c>
      <c r="B319" s="189" t="s">
        <v>6</v>
      </c>
      <c r="C319" s="121">
        <f t="shared" si="50"/>
        <v>13522.23</v>
      </c>
      <c r="D319" s="121">
        <f t="shared" si="50"/>
        <v>60000</v>
      </c>
      <c r="E319" s="121">
        <f t="shared" si="50"/>
        <v>60006.58</v>
      </c>
      <c r="F319" s="121">
        <f t="shared" si="48"/>
        <v>443.76245634041129</v>
      </c>
      <c r="G319" s="121">
        <f t="shared" si="49"/>
        <v>100.01096666666666</v>
      </c>
    </row>
    <row r="320" spans="1:7" s="40" customFormat="1" x14ac:dyDescent="0.25">
      <c r="A320" s="323" t="s">
        <v>236</v>
      </c>
      <c r="B320" s="189" t="s">
        <v>102</v>
      </c>
      <c r="C320" s="121">
        <v>13522.23</v>
      </c>
      <c r="D320" s="121">
        <v>60000</v>
      </c>
      <c r="E320" s="121">
        <v>60006.58</v>
      </c>
      <c r="F320" s="121">
        <f t="shared" si="48"/>
        <v>443.76245634041129</v>
      </c>
      <c r="G320" s="121">
        <f t="shared" si="49"/>
        <v>100.01096666666666</v>
      </c>
    </row>
    <row r="321" spans="1:94" s="40" customFormat="1" x14ac:dyDescent="0.25">
      <c r="A321" s="322" t="s">
        <v>207</v>
      </c>
      <c r="B321" s="189" t="s">
        <v>170</v>
      </c>
      <c r="C321" s="121">
        <f t="shared" ref="C321:E322" si="51">C322</f>
        <v>48520</v>
      </c>
      <c r="D321" s="121">
        <f t="shared" si="51"/>
        <v>80000</v>
      </c>
      <c r="E321" s="121">
        <f t="shared" si="51"/>
        <v>43200</v>
      </c>
      <c r="F321" s="121">
        <f t="shared" si="48"/>
        <v>89.035449299258033</v>
      </c>
      <c r="G321" s="121">
        <f t="shared" si="49"/>
        <v>54</v>
      </c>
    </row>
    <row r="322" spans="1:94" s="40" customFormat="1" x14ac:dyDescent="0.25">
      <c r="A322" s="323" t="s">
        <v>231</v>
      </c>
      <c r="B322" s="189" t="s">
        <v>6</v>
      </c>
      <c r="C322" s="121">
        <f t="shared" si="51"/>
        <v>48520</v>
      </c>
      <c r="D322" s="121">
        <f t="shared" si="51"/>
        <v>80000</v>
      </c>
      <c r="E322" s="121">
        <f t="shared" si="51"/>
        <v>43200</v>
      </c>
      <c r="F322" s="121">
        <f t="shared" si="48"/>
        <v>89.035449299258033</v>
      </c>
      <c r="G322" s="121">
        <f t="shared" si="49"/>
        <v>54</v>
      </c>
    </row>
    <row r="323" spans="1:94" s="40" customFormat="1" x14ac:dyDescent="0.25">
      <c r="A323" s="323" t="s">
        <v>237</v>
      </c>
      <c r="B323" s="189" t="s">
        <v>238</v>
      </c>
      <c r="C323" s="121">
        <v>48520</v>
      </c>
      <c r="D323" s="121">
        <v>80000</v>
      </c>
      <c r="E323" s="121">
        <v>43200</v>
      </c>
      <c r="F323" s="121">
        <f t="shared" si="48"/>
        <v>89.035449299258033</v>
      </c>
      <c r="G323" s="121">
        <f t="shared" si="49"/>
        <v>54</v>
      </c>
    </row>
    <row r="324" spans="1:94" s="185" customFormat="1" x14ac:dyDescent="0.25">
      <c r="A324" s="329">
        <v>10</v>
      </c>
      <c r="B324" s="103" t="s">
        <v>205</v>
      </c>
      <c r="C324" s="41">
        <f t="shared" ref="C324:E325" si="52">C325</f>
        <v>42401.67</v>
      </c>
      <c r="D324" s="41">
        <f t="shared" si="52"/>
        <v>213400</v>
      </c>
      <c r="E324" s="41">
        <f t="shared" si="52"/>
        <v>55352.179999999993</v>
      </c>
      <c r="F324" s="41">
        <f>E324/C324*100</f>
        <v>130.54245269113221</v>
      </c>
      <c r="G324" s="41">
        <f>E324/D324*100</f>
        <v>25.938228678537957</v>
      </c>
    </row>
    <row r="325" spans="1:94" s="40" customFormat="1" x14ac:dyDescent="0.25">
      <c r="A325" s="322" t="s">
        <v>150</v>
      </c>
      <c r="B325" s="189" t="s">
        <v>151</v>
      </c>
      <c r="C325" s="121">
        <f t="shared" si="52"/>
        <v>42401.67</v>
      </c>
      <c r="D325" s="121">
        <f t="shared" si="52"/>
        <v>213400</v>
      </c>
      <c r="E325" s="121">
        <f t="shared" si="52"/>
        <v>55352.179999999993</v>
      </c>
      <c r="F325" s="121">
        <f t="shared" ref="F325:F328" si="53">E325/C325*100</f>
        <v>130.54245269113221</v>
      </c>
      <c r="G325" s="121">
        <f t="shared" ref="G325:G328" si="54">E325/D325*100</f>
        <v>25.938228678537957</v>
      </c>
    </row>
    <row r="326" spans="1:94" s="40" customFormat="1" x14ac:dyDescent="0.25">
      <c r="A326" s="323" t="s">
        <v>231</v>
      </c>
      <c r="B326" s="189" t="s">
        <v>6</v>
      </c>
      <c r="C326" s="121">
        <f>C327+C328</f>
        <v>42401.67</v>
      </c>
      <c r="D326" s="121">
        <f>D327+D328</f>
        <v>213400</v>
      </c>
      <c r="E326" s="121">
        <f>E327+E328</f>
        <v>55352.179999999993</v>
      </c>
      <c r="F326" s="121">
        <f t="shared" si="53"/>
        <v>130.54245269113221</v>
      </c>
      <c r="G326" s="121">
        <f t="shared" si="54"/>
        <v>25.938228678537957</v>
      </c>
    </row>
    <row r="327" spans="1:94" s="40" customFormat="1" x14ac:dyDescent="0.25">
      <c r="A327" s="323" t="s">
        <v>237</v>
      </c>
      <c r="B327" s="189" t="s">
        <v>238</v>
      </c>
      <c r="C327" s="121">
        <v>39035.74</v>
      </c>
      <c r="D327" s="121">
        <v>208400</v>
      </c>
      <c r="E327" s="121">
        <v>50898.95</v>
      </c>
      <c r="F327" s="121">
        <f t="shared" si="53"/>
        <v>130.39063688814406</v>
      </c>
      <c r="G327" s="121">
        <f t="shared" si="54"/>
        <v>24.423680422264873</v>
      </c>
    </row>
    <row r="328" spans="1:94" s="40" customFormat="1" x14ac:dyDescent="0.25">
      <c r="A328" s="323" t="s">
        <v>233</v>
      </c>
      <c r="B328" s="189" t="s">
        <v>84</v>
      </c>
      <c r="C328" s="121">
        <v>3365.93</v>
      </c>
      <c r="D328" s="121">
        <v>5000</v>
      </c>
      <c r="E328" s="121">
        <v>4453.2299999999996</v>
      </c>
      <c r="F328" s="121">
        <f t="shared" si="53"/>
        <v>132.30310790776991</v>
      </c>
      <c r="G328" s="121">
        <f t="shared" si="54"/>
        <v>89.064599999999999</v>
      </c>
    </row>
    <row r="329" spans="1:94" s="56" customFormat="1" x14ac:dyDescent="0.25">
      <c r="A329" s="78"/>
      <c r="B329" s="142"/>
      <c r="C329" s="79"/>
      <c r="D329" s="168"/>
      <c r="E329" s="79"/>
      <c r="F329" s="143"/>
      <c r="G329" s="143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</row>
    <row r="330" spans="1:94" x14ac:dyDescent="0.25">
      <c r="A330" s="27"/>
      <c r="B330" s="10" t="s">
        <v>113</v>
      </c>
      <c r="C330" s="11"/>
      <c r="D330" s="11"/>
      <c r="E330" s="11"/>
      <c r="F330" s="11"/>
      <c r="G330" s="11"/>
    </row>
    <row r="331" spans="1:94" x14ac:dyDescent="0.25">
      <c r="A331" s="27"/>
      <c r="B331" s="10"/>
      <c r="C331" s="11"/>
      <c r="D331" s="11"/>
      <c r="E331" s="11"/>
      <c r="F331" s="11"/>
      <c r="G331" s="11"/>
    </row>
    <row r="332" spans="1:94" s="287" customFormat="1" x14ac:dyDescent="0.25">
      <c r="A332" s="285"/>
      <c r="B332" s="286" t="s">
        <v>176</v>
      </c>
      <c r="C332" s="286"/>
      <c r="D332" s="286"/>
      <c r="E332" s="286"/>
      <c r="F332" s="286"/>
      <c r="G332" s="286"/>
    </row>
    <row r="333" spans="1:94" x14ac:dyDescent="0.25">
      <c r="A333" s="27"/>
      <c r="B333" s="97"/>
      <c r="C333" s="11"/>
      <c r="D333" s="11"/>
      <c r="E333" s="11"/>
      <c r="F333" s="11"/>
      <c r="G333" s="11"/>
    </row>
    <row r="334" spans="1:94" ht="60" x14ac:dyDescent="0.25">
      <c r="A334" s="1" t="s">
        <v>13</v>
      </c>
      <c r="B334" s="2" t="s">
        <v>14</v>
      </c>
      <c r="C334" s="2" t="s">
        <v>268</v>
      </c>
      <c r="D334" s="2" t="s">
        <v>324</v>
      </c>
      <c r="E334" s="2" t="s">
        <v>330</v>
      </c>
      <c r="F334" s="2" t="s">
        <v>226</v>
      </c>
      <c r="G334" s="2" t="s">
        <v>15</v>
      </c>
    </row>
    <row r="335" spans="1:94" x14ac:dyDescent="0.25">
      <c r="A335" s="3">
        <v>1</v>
      </c>
      <c r="B335" s="3">
        <v>2</v>
      </c>
      <c r="C335" s="3">
        <v>3</v>
      </c>
      <c r="D335" s="3">
        <v>5</v>
      </c>
      <c r="E335" s="3">
        <v>6</v>
      </c>
      <c r="F335" s="3">
        <v>7</v>
      </c>
      <c r="G335" s="3">
        <v>8</v>
      </c>
    </row>
    <row r="336" spans="1:94" x14ac:dyDescent="0.25">
      <c r="A336" s="8">
        <v>8</v>
      </c>
      <c r="B336" s="5" t="s">
        <v>9</v>
      </c>
      <c r="C336" s="5"/>
      <c r="D336" s="5">
        <f>D337+D341</f>
        <v>600000</v>
      </c>
      <c r="E336" s="5"/>
      <c r="F336" s="5"/>
      <c r="G336" s="5"/>
    </row>
    <row r="337" spans="1:7" x14ac:dyDescent="0.25">
      <c r="A337" s="8">
        <v>81</v>
      </c>
      <c r="B337" s="5" t="s">
        <v>118</v>
      </c>
      <c r="C337" s="5"/>
      <c r="D337" s="5"/>
      <c r="E337" s="5"/>
      <c r="F337" s="5"/>
      <c r="G337" s="5"/>
    </row>
    <row r="338" spans="1:7" x14ac:dyDescent="0.25">
      <c r="A338" s="8">
        <v>812</v>
      </c>
      <c r="B338" s="5" t="s">
        <v>119</v>
      </c>
      <c r="C338" s="5"/>
      <c r="D338" s="5"/>
      <c r="E338" s="5"/>
      <c r="F338" s="5"/>
      <c r="G338" s="5"/>
    </row>
    <row r="339" spans="1:7" x14ac:dyDescent="0.25">
      <c r="A339" s="9">
        <v>8121</v>
      </c>
      <c r="B339" s="7" t="s">
        <v>120</v>
      </c>
      <c r="C339" s="7"/>
      <c r="D339" s="7"/>
      <c r="E339" s="7"/>
      <c r="F339" s="42"/>
      <c r="G339" s="5"/>
    </row>
    <row r="340" spans="1:7" x14ac:dyDescent="0.25">
      <c r="A340" s="9"/>
      <c r="B340" s="7" t="s">
        <v>358</v>
      </c>
      <c r="C340" s="7"/>
      <c r="D340" s="7"/>
      <c r="E340" s="7"/>
      <c r="F340" s="42"/>
      <c r="G340" s="5"/>
    </row>
    <row r="341" spans="1:7" x14ac:dyDescent="0.25">
      <c r="A341" s="8">
        <v>84</v>
      </c>
      <c r="B341" s="5" t="s">
        <v>180</v>
      </c>
      <c r="C341" s="5"/>
      <c r="D341" s="5">
        <v>600000</v>
      </c>
      <c r="E341" s="5"/>
      <c r="F341" s="5"/>
      <c r="G341" s="5"/>
    </row>
    <row r="342" spans="1:7" x14ac:dyDescent="0.25">
      <c r="A342" s="9"/>
      <c r="B342" s="7"/>
      <c r="C342" s="7"/>
      <c r="D342" s="7"/>
      <c r="E342" s="7"/>
      <c r="F342" s="42"/>
      <c r="G342" s="5"/>
    </row>
    <row r="343" spans="1:7" s="18" customFormat="1" x14ac:dyDescent="0.25">
      <c r="A343" s="8">
        <v>5</v>
      </c>
      <c r="B343" s="5" t="s">
        <v>10</v>
      </c>
      <c r="C343" s="5">
        <f>C344</f>
        <v>37326.080000000002</v>
      </c>
      <c r="D343" s="5">
        <f>D344</f>
        <v>40000</v>
      </c>
      <c r="E343" s="5"/>
      <c r="F343" s="5"/>
      <c r="G343" s="5"/>
    </row>
    <row r="344" spans="1:7" s="18" customFormat="1" x14ac:dyDescent="0.25">
      <c r="A344" s="8">
        <v>54</v>
      </c>
      <c r="B344" s="5" t="s">
        <v>270</v>
      </c>
      <c r="C344" s="5">
        <f>C345</f>
        <v>37326.080000000002</v>
      </c>
      <c r="D344" s="5">
        <v>40000</v>
      </c>
      <c r="E344" s="5"/>
      <c r="F344" s="5"/>
      <c r="G344" s="5"/>
    </row>
    <row r="345" spans="1:7" s="18" customFormat="1" x14ac:dyDescent="0.25">
      <c r="A345" s="8">
        <v>547</v>
      </c>
      <c r="B345" s="5" t="s">
        <v>313</v>
      </c>
      <c r="C345" s="5">
        <f>C346</f>
        <v>37326.080000000002</v>
      </c>
      <c r="D345" s="5"/>
      <c r="E345" s="5"/>
      <c r="F345" s="5"/>
      <c r="G345" s="5"/>
    </row>
    <row r="346" spans="1:7" s="376" customFormat="1" x14ac:dyDescent="0.25">
      <c r="A346" s="374">
        <v>5471</v>
      </c>
      <c r="B346" s="412" t="s">
        <v>314</v>
      </c>
      <c r="C346" s="375">
        <v>37326.080000000002</v>
      </c>
      <c r="D346" s="375"/>
      <c r="E346" s="375"/>
      <c r="F346" s="375"/>
      <c r="G346" s="375"/>
    </row>
    <row r="347" spans="1:7" x14ac:dyDescent="0.25">
      <c r="A347" s="373"/>
      <c r="B347" s="10"/>
      <c r="C347" s="10"/>
      <c r="D347" s="10"/>
      <c r="E347" s="10"/>
      <c r="F347" s="10"/>
      <c r="G347" s="10"/>
    </row>
    <row r="348" spans="1:7" s="165" customFormat="1" x14ac:dyDescent="0.25">
      <c r="A348" s="166"/>
      <c r="B348" s="167"/>
      <c r="C348" s="167"/>
      <c r="D348" s="167"/>
      <c r="E348" s="167"/>
      <c r="F348" s="167"/>
      <c r="G348" s="167"/>
    </row>
    <row r="349" spans="1:7" s="165" customFormat="1" x14ac:dyDescent="0.25">
      <c r="A349" s="166"/>
      <c r="B349" s="167"/>
      <c r="C349" s="167"/>
      <c r="D349" s="167"/>
      <c r="E349" s="167"/>
      <c r="F349" s="167"/>
      <c r="G349" s="167"/>
    </row>
    <row r="350" spans="1:7" s="291" customFormat="1" x14ac:dyDescent="0.25">
      <c r="A350" s="288"/>
      <c r="B350" s="289" t="s">
        <v>177</v>
      </c>
      <c r="C350" s="289"/>
      <c r="D350" s="289"/>
      <c r="E350" s="289"/>
      <c r="F350" s="289"/>
      <c r="G350" s="290"/>
    </row>
    <row r="351" spans="1:7" x14ac:dyDescent="0.25">
      <c r="A351" s="82"/>
      <c r="B351" s="11"/>
      <c r="C351" s="11"/>
      <c r="D351" s="11"/>
      <c r="E351" s="11"/>
      <c r="F351" s="83"/>
      <c r="G351" s="10"/>
    </row>
    <row r="352" spans="1:7" ht="60" x14ac:dyDescent="0.25">
      <c r="A352" s="1" t="s">
        <v>166</v>
      </c>
      <c r="B352" s="2" t="s">
        <v>14</v>
      </c>
      <c r="C352" s="2" t="s">
        <v>267</v>
      </c>
      <c r="D352" s="2" t="s">
        <v>324</v>
      </c>
      <c r="E352" s="2" t="s">
        <v>330</v>
      </c>
      <c r="F352" s="2" t="s">
        <v>226</v>
      </c>
      <c r="G352" s="2" t="s">
        <v>15</v>
      </c>
    </row>
    <row r="353" spans="1:94" s="60" customFormat="1" x14ac:dyDescent="0.25">
      <c r="A353" s="3">
        <v>1</v>
      </c>
      <c r="B353" s="3">
        <v>2</v>
      </c>
      <c r="C353" s="3">
        <v>3</v>
      </c>
      <c r="D353" s="3">
        <v>5</v>
      </c>
      <c r="E353" s="3">
        <v>6</v>
      </c>
      <c r="F353" s="3">
        <v>7</v>
      </c>
      <c r="G353" s="3">
        <v>8</v>
      </c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</row>
    <row r="354" spans="1:94" ht="15" customHeight="1" x14ac:dyDescent="0.25">
      <c r="A354" s="92"/>
      <c r="B354" s="93"/>
      <c r="C354" s="94"/>
      <c r="D354" s="94"/>
      <c r="E354" s="94"/>
      <c r="F354" s="90"/>
      <c r="G354" s="91"/>
    </row>
    <row r="355" spans="1:94" x14ac:dyDescent="0.25">
      <c r="A355" s="57" t="s">
        <v>133</v>
      </c>
      <c r="B355" s="4" t="s">
        <v>132</v>
      </c>
      <c r="C355" s="5"/>
      <c r="D355" s="5"/>
      <c r="E355" s="5"/>
      <c r="F355" s="5"/>
      <c r="G355" s="13"/>
    </row>
    <row r="356" spans="1:94" x14ac:dyDescent="0.25">
      <c r="A356" s="30">
        <v>8</v>
      </c>
      <c r="B356" s="4" t="s">
        <v>9</v>
      </c>
      <c r="C356" s="5"/>
      <c r="D356" s="5"/>
      <c r="E356" s="5"/>
      <c r="F356" s="5"/>
      <c r="G356" s="13"/>
    </row>
    <row r="357" spans="1:94" x14ac:dyDescent="0.25">
      <c r="A357" s="75">
        <v>81</v>
      </c>
      <c r="B357" s="76" t="s">
        <v>118</v>
      </c>
      <c r="C357" s="77"/>
      <c r="D357" s="77"/>
      <c r="E357" s="77"/>
      <c r="F357" s="149"/>
      <c r="G357" s="258"/>
    </row>
    <row r="358" spans="1:94" x14ac:dyDescent="0.25">
      <c r="A358" s="75">
        <v>84</v>
      </c>
      <c r="B358" s="112" t="s">
        <v>180</v>
      </c>
      <c r="C358" s="77"/>
      <c r="D358" s="77"/>
      <c r="E358" s="77"/>
      <c r="F358" s="86"/>
      <c r="G358" s="85"/>
    </row>
    <row r="359" spans="1:94" x14ac:dyDescent="0.25">
      <c r="A359" s="75"/>
      <c r="B359" s="112"/>
      <c r="C359" s="77"/>
      <c r="D359" s="77"/>
      <c r="E359" s="77"/>
      <c r="F359" s="86"/>
      <c r="G359" s="85"/>
    </row>
    <row r="360" spans="1:94" x14ac:dyDescent="0.25">
      <c r="A360" s="57" t="s">
        <v>169</v>
      </c>
      <c r="B360" s="4" t="s">
        <v>269</v>
      </c>
      <c r="C360" s="5"/>
      <c r="D360" s="5">
        <f>D361</f>
        <v>600000</v>
      </c>
      <c r="E360" s="5"/>
      <c r="F360" s="5"/>
      <c r="G360" s="13"/>
    </row>
    <row r="361" spans="1:94" x14ac:dyDescent="0.25">
      <c r="A361" s="30">
        <v>8</v>
      </c>
      <c r="B361" s="4" t="s">
        <v>9</v>
      </c>
      <c r="C361" s="5"/>
      <c r="D361" s="5">
        <f>+D362</f>
        <v>600000</v>
      </c>
      <c r="E361" s="5"/>
      <c r="F361" s="5"/>
      <c r="G361" s="13"/>
    </row>
    <row r="362" spans="1:94" x14ac:dyDescent="0.25">
      <c r="A362" s="75">
        <v>84</v>
      </c>
      <c r="B362" s="112" t="s">
        <v>180</v>
      </c>
      <c r="C362" s="77"/>
      <c r="D362" s="77">
        <v>600000</v>
      </c>
      <c r="E362" s="77"/>
      <c r="F362" s="86"/>
      <c r="G362" s="85"/>
    </row>
    <row r="363" spans="1:94" s="60" customFormat="1" x14ac:dyDescent="0.25">
      <c r="A363" s="3"/>
      <c r="B363" s="3"/>
      <c r="C363" s="3"/>
      <c r="D363" s="3"/>
      <c r="E363" s="3"/>
      <c r="F363" s="3"/>
      <c r="G363" s="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</row>
    <row r="364" spans="1:94" s="60" customFormat="1" x14ac:dyDescent="0.25">
      <c r="A364" s="57" t="s">
        <v>133</v>
      </c>
      <c r="B364" s="4" t="s">
        <v>132</v>
      </c>
      <c r="C364" s="5">
        <f>C365</f>
        <v>37326.080000000002</v>
      </c>
      <c r="D364" s="5">
        <f t="shared" ref="D364" si="55">D365</f>
        <v>40000</v>
      </c>
      <c r="E364" s="5"/>
      <c r="F364" s="5"/>
      <c r="G364" s="5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</row>
    <row r="365" spans="1:94" s="60" customFormat="1" x14ac:dyDescent="0.25">
      <c r="A365" s="30">
        <v>5</v>
      </c>
      <c r="B365" s="4" t="s">
        <v>10</v>
      </c>
      <c r="C365" s="5">
        <f>C366</f>
        <v>37326.080000000002</v>
      </c>
      <c r="D365" s="5">
        <f>D366</f>
        <v>40000</v>
      </c>
      <c r="E365" s="5"/>
      <c r="F365" s="5"/>
      <c r="G365" s="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</row>
    <row r="366" spans="1:94" s="415" customFormat="1" x14ac:dyDescent="0.25">
      <c r="A366" s="418">
        <v>54</v>
      </c>
      <c r="B366" s="412" t="s">
        <v>270</v>
      </c>
      <c r="C366" s="412">
        <v>37326.080000000002</v>
      </c>
      <c r="D366" s="412">
        <v>40000</v>
      </c>
      <c r="E366" s="412"/>
      <c r="F366" s="412"/>
      <c r="G366" s="412"/>
    </row>
    <row r="367" spans="1:94" s="60" customFormat="1" x14ac:dyDescent="0.25">
      <c r="A367" s="416"/>
      <c r="B367" s="417"/>
      <c r="C367" s="10"/>
      <c r="D367" s="10"/>
      <c r="E367" s="10"/>
      <c r="F367" s="10"/>
      <c r="G367" s="10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</row>
    <row r="368" spans="1:94" s="60" customFormat="1" x14ac:dyDescent="0.25">
      <c r="A368" s="144"/>
      <c r="B368" s="145"/>
      <c r="C368" s="146"/>
      <c r="D368" s="146"/>
      <c r="E368" s="146"/>
      <c r="F368" s="147"/>
      <c r="G368" s="147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</row>
    <row r="369" spans="1:7" s="124" customFormat="1" x14ac:dyDescent="0.25">
      <c r="A369" s="137" t="s">
        <v>93</v>
      </c>
      <c r="B369" s="123" t="s">
        <v>92</v>
      </c>
    </row>
    <row r="370" spans="1:7" s="124" customFormat="1" x14ac:dyDescent="0.25">
      <c r="A370" s="543" t="s">
        <v>94</v>
      </c>
      <c r="B370" s="543"/>
      <c r="C370" s="543"/>
      <c r="D370" s="543"/>
      <c r="E370" s="543"/>
      <c r="F370" s="543"/>
      <c r="G370" s="543"/>
    </row>
    <row r="371" spans="1:7" s="124" customFormat="1" x14ac:dyDescent="0.25">
      <c r="A371" s="136"/>
      <c r="B371" s="136"/>
      <c r="C371" s="136"/>
      <c r="D371" s="136"/>
      <c r="E371" s="136"/>
      <c r="F371" s="136"/>
      <c r="G371" s="136"/>
    </row>
    <row r="372" spans="1:7" s="124" customFormat="1" x14ac:dyDescent="0.25">
      <c r="A372" s="124" t="s">
        <v>193</v>
      </c>
    </row>
    <row r="373" spans="1:7" s="124" customFormat="1" x14ac:dyDescent="0.25">
      <c r="A373" s="124" t="s">
        <v>194</v>
      </c>
    </row>
    <row r="374" spans="1:7" s="124" customFormat="1" x14ac:dyDescent="0.25"/>
    <row r="375" spans="1:7" s="124" customFormat="1" x14ac:dyDescent="0.25"/>
    <row r="376" spans="1:7" s="292" customFormat="1" x14ac:dyDescent="0.25">
      <c r="A376" s="292" t="s">
        <v>191</v>
      </c>
    </row>
    <row r="377" spans="1:7" ht="30" x14ac:dyDescent="0.25">
      <c r="A377" s="544" t="s">
        <v>95</v>
      </c>
      <c r="B377" s="545"/>
      <c r="C377" s="546"/>
      <c r="D377" s="2" t="s">
        <v>324</v>
      </c>
      <c r="E377" s="2" t="s">
        <v>330</v>
      </c>
      <c r="F377" s="544" t="s">
        <v>3</v>
      </c>
      <c r="G377" s="546"/>
    </row>
    <row r="378" spans="1:7" x14ac:dyDescent="0.25">
      <c r="A378" s="496" t="s">
        <v>96</v>
      </c>
      <c r="B378" s="547"/>
      <c r="C378" s="502"/>
      <c r="D378" s="5">
        <f>D393</f>
        <v>11478800</v>
      </c>
      <c r="E378" s="5">
        <f>E393</f>
        <v>4198995.5100000007</v>
      </c>
      <c r="F378" s="498">
        <f>E378/D378*100</f>
        <v>36.58043968010594</v>
      </c>
      <c r="G378" s="499"/>
    </row>
    <row r="379" spans="1:7" ht="15" customHeight="1" x14ac:dyDescent="0.25">
      <c r="A379" s="496" t="s">
        <v>271</v>
      </c>
      <c r="B379" s="547"/>
      <c r="C379" s="502"/>
      <c r="D379" s="5">
        <f>D380</f>
        <v>187600</v>
      </c>
      <c r="E379" s="5">
        <f>E380</f>
        <v>73724.160000000003</v>
      </c>
      <c r="F379" s="498">
        <f t="shared" ref="F379:F384" si="56">E379/D379*100</f>
        <v>39.298592750533054</v>
      </c>
      <c r="G379" s="499"/>
    </row>
    <row r="380" spans="1:7" x14ac:dyDescent="0.25">
      <c r="A380" s="507" t="s">
        <v>272</v>
      </c>
      <c r="B380" s="548"/>
      <c r="C380" s="497"/>
      <c r="D380" s="7">
        <f>D395</f>
        <v>187600</v>
      </c>
      <c r="E380" s="7">
        <f>E395</f>
        <v>73724.160000000003</v>
      </c>
      <c r="F380" s="549">
        <f t="shared" si="56"/>
        <v>39.298592750533054</v>
      </c>
      <c r="G380" s="550"/>
    </row>
    <row r="381" spans="1:7" x14ac:dyDescent="0.25">
      <c r="A381" s="496" t="s">
        <v>97</v>
      </c>
      <c r="B381" s="547"/>
      <c r="C381" s="502"/>
      <c r="D381" s="5">
        <f>D382</f>
        <v>4566200</v>
      </c>
      <c r="E381" s="5">
        <f>E382</f>
        <v>990367.74</v>
      </c>
      <c r="F381" s="498">
        <f t="shared" si="56"/>
        <v>21.689101222022689</v>
      </c>
      <c r="G381" s="499"/>
    </row>
    <row r="382" spans="1:7" x14ac:dyDescent="0.25">
      <c r="A382" s="507" t="s">
        <v>98</v>
      </c>
      <c r="B382" s="548"/>
      <c r="C382" s="497"/>
      <c r="D382" s="7">
        <f>D443</f>
        <v>4566200</v>
      </c>
      <c r="E382" s="7">
        <f>E443</f>
        <v>990367.74</v>
      </c>
      <c r="F382" s="549">
        <f t="shared" si="56"/>
        <v>21.689101222022689</v>
      </c>
      <c r="G382" s="550"/>
    </row>
    <row r="383" spans="1:7" x14ac:dyDescent="0.25">
      <c r="A383" s="496" t="s">
        <v>208</v>
      </c>
      <c r="B383" s="547"/>
      <c r="C383" s="502"/>
      <c r="D383" s="5">
        <f>D384</f>
        <v>5262000</v>
      </c>
      <c r="E383" s="5">
        <f>E384</f>
        <v>3059576.8900000006</v>
      </c>
      <c r="F383" s="498">
        <f t="shared" si="56"/>
        <v>58.144752755606241</v>
      </c>
      <c r="G383" s="499"/>
    </row>
    <row r="384" spans="1:7" x14ac:dyDescent="0.25">
      <c r="A384" s="507" t="s">
        <v>323</v>
      </c>
      <c r="B384" s="548"/>
      <c r="C384" s="497"/>
      <c r="D384" s="7">
        <f>D570</f>
        <v>5262000</v>
      </c>
      <c r="E384" s="7">
        <f>E570</f>
        <v>3059576.8900000006</v>
      </c>
      <c r="F384" s="549">
        <f t="shared" si="56"/>
        <v>58.144752755606241</v>
      </c>
      <c r="G384" s="550"/>
    </row>
    <row r="385" spans="1:94" x14ac:dyDescent="0.25">
      <c r="A385" s="496" t="s">
        <v>126</v>
      </c>
      <c r="B385" s="547"/>
      <c r="C385" s="502"/>
      <c r="D385" s="5">
        <f>D386</f>
        <v>1463000</v>
      </c>
      <c r="E385" s="5">
        <f>E386</f>
        <v>75326.719999999987</v>
      </c>
      <c r="F385" s="498">
        <f t="shared" ref="F385:F386" si="57">E385/D385*100</f>
        <v>5.1487846889952147</v>
      </c>
      <c r="G385" s="499"/>
    </row>
    <row r="386" spans="1:94" x14ac:dyDescent="0.25">
      <c r="A386" s="507" t="s">
        <v>127</v>
      </c>
      <c r="B386" s="548"/>
      <c r="C386" s="497"/>
      <c r="D386" s="7">
        <f>D687</f>
        <v>1463000</v>
      </c>
      <c r="E386" s="7">
        <f>E687</f>
        <v>75326.719999999987</v>
      </c>
      <c r="F386" s="549">
        <f t="shared" si="57"/>
        <v>5.1487846889952147</v>
      </c>
      <c r="G386" s="550"/>
    </row>
    <row r="387" spans="1:94" x14ac:dyDescent="0.25">
      <c r="A387" s="138"/>
      <c r="B387" s="138"/>
      <c r="C387" s="138"/>
      <c r="D387" s="11"/>
      <c r="E387" s="11"/>
      <c r="F387" s="139"/>
      <c r="G387" s="139"/>
    </row>
    <row r="388" spans="1:94" s="294" customFormat="1" ht="15.75" customHeight="1" x14ac:dyDescent="0.25">
      <c r="A388" s="293" t="s">
        <v>192</v>
      </c>
      <c r="B388" s="293"/>
      <c r="C388" s="293"/>
      <c r="D388" s="293"/>
      <c r="E388" s="293"/>
      <c r="F388" s="293"/>
      <c r="G388" s="293"/>
      <c r="H388" s="293"/>
      <c r="I388" s="293"/>
      <c r="J388" s="293"/>
      <c r="K388" s="293"/>
      <c r="L388" s="293"/>
      <c r="M388" s="293"/>
      <c r="N388" s="293"/>
      <c r="O388" s="293"/>
      <c r="P388" s="293"/>
      <c r="Q388" s="293"/>
      <c r="R388" s="293"/>
      <c r="S388" s="293"/>
      <c r="T388" s="293"/>
      <c r="U388" s="293"/>
      <c r="V388" s="293"/>
      <c r="W388" s="293"/>
      <c r="X388" s="293"/>
      <c r="Y388" s="293"/>
      <c r="Z388" s="293"/>
      <c r="AA388" s="293"/>
      <c r="AB388" s="293"/>
      <c r="AC388" s="293"/>
      <c r="AD388" s="293"/>
      <c r="AE388" s="293"/>
      <c r="AF388" s="293"/>
      <c r="AG388" s="293"/>
      <c r="AH388" s="293"/>
      <c r="AI388" s="293"/>
      <c r="AJ388" s="293"/>
      <c r="AK388" s="293"/>
      <c r="AL388" s="293"/>
      <c r="AM388" s="293"/>
      <c r="AN388" s="293"/>
      <c r="AO388" s="293"/>
      <c r="AP388" s="293"/>
      <c r="AQ388" s="293"/>
      <c r="AR388" s="293"/>
      <c r="AS388" s="293"/>
      <c r="AT388" s="293"/>
      <c r="AU388" s="293"/>
      <c r="AV388" s="293"/>
      <c r="AW388" s="293"/>
      <c r="AX388" s="293"/>
      <c r="AY388" s="293"/>
      <c r="AZ388" s="293"/>
      <c r="BA388" s="293"/>
      <c r="BB388" s="293"/>
      <c r="BC388" s="293"/>
      <c r="BD388" s="293"/>
      <c r="BE388" s="293"/>
      <c r="BF388" s="293"/>
      <c r="BG388" s="293"/>
      <c r="BH388" s="293"/>
      <c r="BI388" s="293"/>
      <c r="BJ388" s="293"/>
      <c r="BK388" s="293"/>
      <c r="BL388" s="293"/>
      <c r="BM388" s="293"/>
      <c r="BN388" s="293"/>
      <c r="BO388" s="293"/>
      <c r="BP388" s="293"/>
      <c r="BQ388" s="293"/>
      <c r="BR388" s="293"/>
      <c r="BS388" s="293"/>
      <c r="BT388" s="293"/>
      <c r="BU388" s="293"/>
      <c r="BV388" s="293"/>
      <c r="BW388" s="293"/>
      <c r="BX388" s="293"/>
      <c r="BY388" s="293"/>
      <c r="BZ388" s="293"/>
      <c r="CA388" s="293"/>
      <c r="CB388" s="293"/>
      <c r="CC388" s="293"/>
      <c r="CD388" s="293"/>
      <c r="CE388" s="293"/>
      <c r="CF388" s="293"/>
      <c r="CG388" s="293"/>
      <c r="CH388" s="293"/>
      <c r="CI388" s="293"/>
      <c r="CJ388" s="293"/>
      <c r="CK388" s="293"/>
      <c r="CL388" s="293"/>
      <c r="CM388" s="293"/>
      <c r="CN388" s="293"/>
      <c r="CO388" s="293"/>
      <c r="CP388" s="293"/>
    </row>
    <row r="389" spans="1:94" s="294" customFormat="1" ht="15.75" customHeight="1" x14ac:dyDescent="0.25">
      <c r="A389" s="293"/>
      <c r="B389" s="293"/>
      <c r="C389" s="293"/>
      <c r="D389" s="293"/>
      <c r="E389" s="293"/>
      <c r="F389" s="293"/>
      <c r="G389" s="293"/>
      <c r="H389" s="293"/>
      <c r="I389" s="293"/>
      <c r="J389" s="293"/>
      <c r="K389" s="293"/>
      <c r="L389" s="293"/>
      <c r="M389" s="293"/>
      <c r="N389" s="293"/>
      <c r="O389" s="293"/>
      <c r="P389" s="293"/>
      <c r="Q389" s="293"/>
      <c r="R389" s="293"/>
      <c r="S389" s="293"/>
      <c r="T389" s="293"/>
      <c r="U389" s="293"/>
      <c r="V389" s="293"/>
      <c r="W389" s="293"/>
      <c r="X389" s="293"/>
      <c r="Y389" s="293"/>
      <c r="Z389" s="293"/>
      <c r="AA389" s="293"/>
      <c r="AB389" s="293"/>
      <c r="AC389" s="293"/>
      <c r="AD389" s="293"/>
      <c r="AE389" s="293"/>
      <c r="AF389" s="293"/>
      <c r="AG389" s="293"/>
      <c r="AH389" s="293"/>
      <c r="AI389" s="293"/>
      <c r="AJ389" s="293"/>
      <c r="AK389" s="293"/>
      <c r="AL389" s="293"/>
      <c r="AM389" s="293"/>
      <c r="AN389" s="293"/>
      <c r="AO389" s="293"/>
      <c r="AP389" s="293"/>
      <c r="AQ389" s="293"/>
      <c r="AR389" s="293"/>
      <c r="AS389" s="293"/>
      <c r="AT389" s="293"/>
      <c r="AU389" s="293"/>
      <c r="AV389" s="293"/>
      <c r="AW389" s="293"/>
      <c r="AX389" s="293"/>
      <c r="AY389" s="293"/>
      <c r="AZ389" s="293"/>
      <c r="BA389" s="293"/>
      <c r="BB389" s="293"/>
      <c r="BC389" s="293"/>
      <c r="BD389" s="293"/>
      <c r="BE389" s="293"/>
      <c r="BF389" s="293"/>
      <c r="BG389" s="293"/>
      <c r="BH389" s="293"/>
      <c r="BI389" s="293"/>
      <c r="BJ389" s="293"/>
      <c r="BK389" s="293"/>
      <c r="BL389" s="293"/>
      <c r="BM389" s="293"/>
      <c r="BN389" s="293"/>
      <c r="BO389" s="293"/>
      <c r="BP389" s="293"/>
      <c r="BQ389" s="293"/>
      <c r="BR389" s="293"/>
      <c r="BS389" s="293"/>
      <c r="BT389" s="293"/>
      <c r="BU389" s="293"/>
      <c r="BV389" s="293"/>
      <c r="BW389" s="293"/>
      <c r="BX389" s="293"/>
      <c r="BY389" s="293"/>
      <c r="BZ389" s="293"/>
      <c r="CA389" s="293"/>
      <c r="CB389" s="293"/>
      <c r="CC389" s="293"/>
      <c r="CD389" s="293"/>
      <c r="CE389" s="293"/>
      <c r="CF389" s="293"/>
      <c r="CG389" s="293"/>
      <c r="CH389" s="293"/>
      <c r="CI389" s="293"/>
      <c r="CJ389" s="293"/>
      <c r="CK389" s="293"/>
      <c r="CL389" s="293"/>
      <c r="CM389" s="293"/>
      <c r="CN389" s="293"/>
      <c r="CO389" s="293"/>
      <c r="CP389" s="293"/>
    </row>
    <row r="390" spans="1:94" s="29" customFormat="1" ht="15.75" customHeigh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</row>
    <row r="391" spans="1:94" ht="30" customHeight="1" x14ac:dyDescent="0.25">
      <c r="A391" s="1" t="s">
        <v>171</v>
      </c>
      <c r="B391" s="510" t="s">
        <v>175</v>
      </c>
      <c r="C391" s="511"/>
      <c r="D391" s="2" t="s">
        <v>324</v>
      </c>
      <c r="E391" s="2" t="s">
        <v>330</v>
      </c>
      <c r="F391" s="510" t="s">
        <v>99</v>
      </c>
      <c r="G391" s="512"/>
    </row>
    <row r="392" spans="1:94" x14ac:dyDescent="0.25">
      <c r="A392" s="38">
        <v>1</v>
      </c>
      <c r="B392" s="494">
        <v>2</v>
      </c>
      <c r="C392" s="495"/>
      <c r="D392" s="38">
        <v>4</v>
      </c>
      <c r="E392" s="38">
        <v>5</v>
      </c>
      <c r="F392" s="494">
        <v>6</v>
      </c>
      <c r="G392" s="495"/>
    </row>
    <row r="393" spans="1:94" s="300" customFormat="1" x14ac:dyDescent="0.25">
      <c r="A393" s="298"/>
      <c r="B393" s="556" t="s">
        <v>45</v>
      </c>
      <c r="C393" s="557"/>
      <c r="D393" s="299">
        <f>D394+D442+D569+D686</f>
        <v>11478800</v>
      </c>
      <c r="E393" s="299">
        <f>E394+E442+E569+E686</f>
        <v>4198995.5100000007</v>
      </c>
      <c r="F393" s="558">
        <f>E393/D393*100</f>
        <v>36.58043968010594</v>
      </c>
      <c r="G393" s="559"/>
    </row>
    <row r="394" spans="1:94" s="297" customFormat="1" x14ac:dyDescent="0.25">
      <c r="A394" s="295"/>
      <c r="B394" s="523" t="s">
        <v>271</v>
      </c>
      <c r="C394" s="524"/>
      <c r="D394" s="296">
        <f>D395</f>
        <v>187600</v>
      </c>
      <c r="E394" s="296">
        <f>E395</f>
        <v>73724.160000000003</v>
      </c>
      <c r="F394" s="525">
        <f t="shared" ref="F394:F401" si="58">E394/D394*100</f>
        <v>39.298592750533054</v>
      </c>
      <c r="G394" s="526"/>
    </row>
    <row r="395" spans="1:94" s="304" customFormat="1" x14ac:dyDescent="0.25">
      <c r="A395" s="301"/>
      <c r="B395" s="552" t="s">
        <v>272</v>
      </c>
      <c r="C395" s="553"/>
      <c r="D395" s="302">
        <f>D396</f>
        <v>187600</v>
      </c>
      <c r="E395" s="302">
        <f>E396</f>
        <v>73724.160000000003</v>
      </c>
      <c r="F395" s="554">
        <f t="shared" si="58"/>
        <v>39.298592750533054</v>
      </c>
      <c r="G395" s="555"/>
      <c r="H395" s="303"/>
      <c r="I395" s="303"/>
      <c r="J395" s="303"/>
      <c r="K395" s="303"/>
      <c r="L395" s="303"/>
      <c r="M395" s="303"/>
      <c r="N395" s="303"/>
      <c r="O395" s="303"/>
      <c r="P395" s="303"/>
      <c r="Q395" s="303"/>
      <c r="R395" s="303"/>
      <c r="S395" s="303"/>
      <c r="T395" s="303"/>
      <c r="U395" s="303"/>
      <c r="V395" s="303"/>
      <c r="W395" s="303"/>
      <c r="X395" s="303"/>
      <c r="Y395" s="303"/>
      <c r="Z395" s="303"/>
      <c r="AA395" s="303"/>
      <c r="AB395" s="303"/>
      <c r="AC395" s="303"/>
      <c r="AD395" s="303"/>
      <c r="AE395" s="303"/>
      <c r="AF395" s="303"/>
      <c r="AG395" s="303"/>
      <c r="AH395" s="303"/>
      <c r="AI395" s="303"/>
      <c r="AJ395" s="303"/>
      <c r="AK395" s="303"/>
      <c r="AL395" s="303"/>
      <c r="AM395" s="303"/>
      <c r="AN395" s="303"/>
      <c r="AO395" s="303"/>
      <c r="AP395" s="303"/>
      <c r="AQ395" s="303"/>
      <c r="AR395" s="303"/>
      <c r="AS395" s="303"/>
      <c r="AT395" s="303"/>
      <c r="AU395" s="303"/>
      <c r="AV395" s="303"/>
      <c r="AW395" s="303"/>
      <c r="AX395" s="303"/>
      <c r="AY395" s="303"/>
      <c r="AZ395" s="303"/>
      <c r="BA395" s="303"/>
      <c r="BB395" s="303"/>
      <c r="BC395" s="303"/>
      <c r="BD395" s="303"/>
      <c r="BE395" s="303"/>
      <c r="BF395" s="303"/>
      <c r="BG395" s="303"/>
      <c r="BH395" s="303"/>
      <c r="BI395" s="303"/>
      <c r="BJ395" s="303"/>
      <c r="BK395" s="303"/>
      <c r="BL395" s="303"/>
      <c r="BM395" s="303"/>
      <c r="BN395" s="303"/>
      <c r="BO395" s="303"/>
      <c r="BP395" s="303"/>
      <c r="BQ395" s="303"/>
      <c r="BR395" s="303"/>
      <c r="BS395" s="303"/>
      <c r="BT395" s="303"/>
      <c r="BU395" s="303"/>
      <c r="BV395" s="303"/>
      <c r="BW395" s="303"/>
      <c r="BX395" s="303"/>
      <c r="BY395" s="303"/>
      <c r="BZ395" s="303"/>
      <c r="CA395" s="303"/>
      <c r="CB395" s="303"/>
      <c r="CC395" s="303"/>
      <c r="CD395" s="303"/>
      <c r="CE395" s="303"/>
      <c r="CF395" s="303"/>
      <c r="CG395" s="303"/>
      <c r="CH395" s="303"/>
      <c r="CI395" s="303"/>
      <c r="CJ395" s="303"/>
      <c r="CK395" s="303"/>
      <c r="CL395" s="303"/>
      <c r="CM395" s="303"/>
      <c r="CN395" s="303"/>
      <c r="CO395" s="303"/>
      <c r="CP395" s="303"/>
    </row>
    <row r="396" spans="1:94" s="280" customFormat="1" x14ac:dyDescent="0.25">
      <c r="A396" s="308"/>
      <c r="B396" s="517" t="s">
        <v>273</v>
      </c>
      <c r="C396" s="551"/>
      <c r="D396" s="309">
        <f>D397+D422+D412+D431</f>
        <v>187600</v>
      </c>
      <c r="E396" s="309">
        <f>E397+E422+E412+E431</f>
        <v>73724.160000000003</v>
      </c>
      <c r="F396" s="519">
        <f t="shared" si="58"/>
        <v>39.298592750533054</v>
      </c>
      <c r="G396" s="520"/>
    </row>
    <row r="397" spans="1:94" x14ac:dyDescent="0.25">
      <c r="A397" s="4"/>
      <c r="B397" s="496" t="s">
        <v>105</v>
      </c>
      <c r="C397" s="502"/>
      <c r="D397" s="5">
        <f>D400+D407</f>
        <v>95000</v>
      </c>
      <c r="E397" s="41">
        <f>E400+E407</f>
        <v>18057.189999999999</v>
      </c>
      <c r="F397" s="498">
        <f t="shared" si="58"/>
        <v>19.007568421052632</v>
      </c>
      <c r="G397" s="499"/>
    </row>
    <row r="398" spans="1:94" s="71" customFormat="1" x14ac:dyDescent="0.25">
      <c r="A398" s="356"/>
      <c r="B398" s="357" t="s">
        <v>253</v>
      </c>
      <c r="C398" s="73"/>
      <c r="D398" s="358">
        <f>D400+D407</f>
        <v>95000</v>
      </c>
      <c r="E398" s="359">
        <f>E399</f>
        <v>18057.189999999999</v>
      </c>
      <c r="F398" s="360"/>
      <c r="G398" s="361">
        <f>E398/D398*100</f>
        <v>19.007568421052632</v>
      </c>
    </row>
    <row r="399" spans="1:94" s="71" customFormat="1" x14ac:dyDescent="0.25">
      <c r="A399" s="65" t="s">
        <v>133</v>
      </c>
      <c r="B399" s="66" t="s">
        <v>132</v>
      </c>
      <c r="C399" s="67"/>
      <c r="D399" s="68">
        <v>95000</v>
      </c>
      <c r="E399" s="68">
        <f>E400+E407</f>
        <v>18057.189999999999</v>
      </c>
      <c r="F399" s="69"/>
      <c r="G399" s="70">
        <f>E399/D399*100</f>
        <v>19.007568421052632</v>
      </c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</row>
    <row r="400" spans="1:94" x14ac:dyDescent="0.25">
      <c r="A400" s="4">
        <v>3</v>
      </c>
      <c r="B400" s="496" t="s">
        <v>6</v>
      </c>
      <c r="C400" s="502"/>
      <c r="D400" s="5">
        <f>D401</f>
        <v>55000</v>
      </c>
      <c r="E400" s="5">
        <f>E401</f>
        <v>18057.189999999999</v>
      </c>
      <c r="F400" s="498">
        <f t="shared" si="58"/>
        <v>32.831254545454541</v>
      </c>
      <c r="G400" s="499"/>
    </row>
    <row r="401" spans="1:94" x14ac:dyDescent="0.25">
      <c r="A401" s="4">
        <v>32</v>
      </c>
      <c r="B401" s="496" t="s">
        <v>52</v>
      </c>
      <c r="C401" s="502"/>
      <c r="D401" s="5">
        <v>55000</v>
      </c>
      <c r="E401" s="5">
        <f>E402+E404</f>
        <v>18057.189999999999</v>
      </c>
      <c r="F401" s="498">
        <f t="shared" si="58"/>
        <v>32.831254545454541</v>
      </c>
      <c r="G401" s="499"/>
    </row>
    <row r="402" spans="1:94" x14ac:dyDescent="0.25">
      <c r="A402" s="4">
        <v>323</v>
      </c>
      <c r="B402" s="496" t="s">
        <v>64</v>
      </c>
      <c r="C402" s="502"/>
      <c r="D402" s="5"/>
      <c r="E402" s="5">
        <f>E403</f>
        <v>1571.45</v>
      </c>
      <c r="F402" s="498"/>
      <c r="G402" s="499"/>
    </row>
    <row r="403" spans="1:94" x14ac:dyDescent="0.25">
      <c r="A403" s="6">
        <v>3237</v>
      </c>
      <c r="B403" s="507" t="s">
        <v>70</v>
      </c>
      <c r="C403" s="497"/>
      <c r="D403" s="7"/>
      <c r="E403" s="7">
        <v>1571.45</v>
      </c>
      <c r="F403" s="80"/>
      <c r="G403" s="81"/>
    </row>
    <row r="404" spans="1:94" x14ac:dyDescent="0.25">
      <c r="A404" s="4">
        <v>329</v>
      </c>
      <c r="B404" s="496" t="s">
        <v>73</v>
      </c>
      <c r="C404" s="497"/>
      <c r="D404" s="5"/>
      <c r="E404" s="5">
        <f>E405+E406</f>
        <v>16485.739999999998</v>
      </c>
      <c r="F404" s="498"/>
      <c r="G404" s="499"/>
    </row>
    <row r="405" spans="1:94" s="188" customFormat="1" x14ac:dyDescent="0.25">
      <c r="A405" s="186">
        <v>3291</v>
      </c>
      <c r="B405" s="201" t="s">
        <v>210</v>
      </c>
      <c r="C405" s="202"/>
      <c r="D405" s="187"/>
      <c r="E405" s="187">
        <v>13093.66</v>
      </c>
      <c r="F405" s="203"/>
      <c r="G405" s="204"/>
    </row>
    <row r="406" spans="1:94" x14ac:dyDescent="0.25">
      <c r="A406" s="22">
        <v>3293</v>
      </c>
      <c r="B406" s="503" t="s">
        <v>75</v>
      </c>
      <c r="C406" s="501"/>
      <c r="D406" s="23"/>
      <c r="E406" s="23">
        <v>3392.08</v>
      </c>
      <c r="F406" s="498"/>
      <c r="G406" s="499"/>
    </row>
    <row r="407" spans="1:94" x14ac:dyDescent="0.25">
      <c r="A407" s="4">
        <v>5</v>
      </c>
      <c r="B407" s="496" t="s">
        <v>10</v>
      </c>
      <c r="C407" s="502"/>
      <c r="D407" s="5">
        <f>D408</f>
        <v>40000</v>
      </c>
      <c r="E407" s="5">
        <f>E408</f>
        <v>0</v>
      </c>
      <c r="F407" s="498">
        <f t="shared" ref="F407:F412" si="59">E407/D407*100</f>
        <v>0</v>
      </c>
      <c r="G407" s="499"/>
    </row>
    <row r="408" spans="1:94" x14ac:dyDescent="0.25">
      <c r="A408" s="4">
        <v>54</v>
      </c>
      <c r="B408" s="496" t="s">
        <v>270</v>
      </c>
      <c r="C408" s="502"/>
      <c r="D408" s="5">
        <v>40000</v>
      </c>
      <c r="E408" s="5"/>
      <c r="F408" s="498"/>
      <c r="G408" s="499"/>
    </row>
    <row r="409" spans="1:94" x14ac:dyDescent="0.25">
      <c r="A409" s="4">
        <v>547</v>
      </c>
      <c r="B409" s="377" t="s">
        <v>315</v>
      </c>
      <c r="C409" s="378"/>
      <c r="D409" s="5"/>
      <c r="E409" s="5"/>
      <c r="F409" s="379"/>
      <c r="G409" s="380"/>
    </row>
    <row r="410" spans="1:94" s="415" customFormat="1" x14ac:dyDescent="0.25">
      <c r="A410" s="409">
        <v>5471</v>
      </c>
      <c r="B410" s="410" t="s">
        <v>316</v>
      </c>
      <c r="C410" s="411"/>
      <c r="D410" s="412"/>
      <c r="E410" s="412"/>
      <c r="F410" s="413"/>
      <c r="G410" s="414"/>
    </row>
    <row r="411" spans="1:94" x14ac:dyDescent="0.25">
      <c r="A411" s="4"/>
      <c r="B411" s="368"/>
      <c r="C411" s="369"/>
      <c r="D411" s="5"/>
      <c r="E411" s="5"/>
      <c r="F411" s="370"/>
      <c r="G411" s="371"/>
    </row>
    <row r="412" spans="1:94" s="40" customFormat="1" x14ac:dyDescent="0.25">
      <c r="A412" s="103"/>
      <c r="B412" s="513" t="s">
        <v>274</v>
      </c>
      <c r="C412" s="514"/>
      <c r="D412" s="41">
        <f>D415</f>
        <v>2600</v>
      </c>
      <c r="E412" s="41">
        <f>E415</f>
        <v>424.06</v>
      </c>
      <c r="F412" s="515">
        <f t="shared" si="59"/>
        <v>16.309999999999999</v>
      </c>
      <c r="G412" s="516"/>
    </row>
    <row r="413" spans="1:94" s="255" customFormat="1" x14ac:dyDescent="0.25">
      <c r="A413" s="388"/>
      <c r="B413" s="389" t="s">
        <v>253</v>
      </c>
      <c r="C413" s="252"/>
      <c r="D413" s="359">
        <f>D415</f>
        <v>2600</v>
      </c>
      <c r="E413" s="359">
        <v>424.06</v>
      </c>
      <c r="F413" s="390"/>
      <c r="G413" s="391">
        <f>E413/D413*100</f>
        <v>16.309999999999999</v>
      </c>
    </row>
    <row r="414" spans="1:94" s="255" customFormat="1" x14ac:dyDescent="0.25">
      <c r="A414" s="250" t="s">
        <v>133</v>
      </c>
      <c r="B414" s="392" t="s">
        <v>132</v>
      </c>
      <c r="C414" s="393"/>
      <c r="D414" s="253">
        <f>D415</f>
        <v>2600</v>
      </c>
      <c r="E414" s="253">
        <f>E415</f>
        <v>424.06</v>
      </c>
      <c r="F414" s="254"/>
      <c r="G414" s="394">
        <f>E414/D414*100</f>
        <v>16.309999999999999</v>
      </c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40"/>
      <c r="BA414" s="40"/>
      <c r="BB414" s="40"/>
      <c r="BC414" s="40"/>
      <c r="BD414" s="40"/>
      <c r="BE414" s="40"/>
      <c r="BF414" s="40"/>
      <c r="BG414" s="40"/>
      <c r="BH414" s="40"/>
      <c r="BI414" s="40"/>
      <c r="BJ414" s="40"/>
      <c r="BK414" s="40"/>
      <c r="BL414" s="40"/>
      <c r="BM414" s="40"/>
      <c r="BN414" s="40"/>
      <c r="BO414" s="40"/>
      <c r="BP414" s="40"/>
      <c r="BQ414" s="40"/>
      <c r="BR414" s="40"/>
      <c r="BS414" s="40"/>
      <c r="BT414" s="40"/>
      <c r="BU414" s="40"/>
      <c r="BV414" s="40"/>
      <c r="BW414" s="40"/>
      <c r="BX414" s="40"/>
      <c r="BY414" s="40"/>
      <c r="BZ414" s="40"/>
      <c r="CA414" s="40"/>
      <c r="CB414" s="40"/>
      <c r="CC414" s="40"/>
      <c r="CD414" s="40"/>
      <c r="CE414" s="40"/>
      <c r="CF414" s="40"/>
      <c r="CG414" s="40"/>
      <c r="CH414" s="40"/>
      <c r="CI414" s="40"/>
      <c r="CJ414" s="40"/>
      <c r="CK414" s="40"/>
      <c r="CL414" s="40"/>
      <c r="CM414" s="40"/>
      <c r="CN414" s="40"/>
      <c r="CO414" s="40"/>
      <c r="CP414" s="40"/>
    </row>
    <row r="415" spans="1:94" x14ac:dyDescent="0.25">
      <c r="A415" s="4">
        <v>3</v>
      </c>
      <c r="B415" s="496" t="s">
        <v>6</v>
      </c>
      <c r="C415" s="502"/>
      <c r="D415" s="5">
        <f>D416</f>
        <v>2600</v>
      </c>
      <c r="E415" s="5">
        <f>E416</f>
        <v>424.06</v>
      </c>
      <c r="F415" s="498">
        <f t="shared" ref="F415:F416" si="60">E415/D415*100</f>
        <v>16.309999999999999</v>
      </c>
      <c r="G415" s="499"/>
    </row>
    <row r="416" spans="1:94" x14ac:dyDescent="0.25">
      <c r="A416" s="4">
        <v>38</v>
      </c>
      <c r="B416" s="496" t="s">
        <v>84</v>
      </c>
      <c r="C416" s="502"/>
      <c r="D416" s="5">
        <v>2600</v>
      </c>
      <c r="E416" s="5">
        <f>E417</f>
        <v>424.06</v>
      </c>
      <c r="F416" s="498">
        <f t="shared" si="60"/>
        <v>16.309999999999999</v>
      </c>
      <c r="G416" s="499"/>
    </row>
    <row r="417" spans="1:94" x14ac:dyDescent="0.25">
      <c r="A417" s="4">
        <v>381</v>
      </c>
      <c r="B417" s="368" t="s">
        <v>85</v>
      </c>
      <c r="C417" s="369"/>
      <c r="D417" s="5"/>
      <c r="E417" s="5">
        <f>E418</f>
        <v>424.06</v>
      </c>
      <c r="F417" s="370"/>
      <c r="G417" s="371"/>
    </row>
    <row r="418" spans="1:94" s="401" customFormat="1" x14ac:dyDescent="0.25">
      <c r="A418" s="395">
        <v>3811</v>
      </c>
      <c r="B418" s="396" t="s">
        <v>86</v>
      </c>
      <c r="C418" s="397"/>
      <c r="D418" s="398"/>
      <c r="E418" s="398">
        <v>424.06</v>
      </c>
      <c r="F418" s="399"/>
      <c r="G418" s="400"/>
    </row>
    <row r="419" spans="1:94" x14ac:dyDescent="0.25">
      <c r="A419" s="22"/>
      <c r="B419" s="263"/>
      <c r="C419" s="264"/>
      <c r="D419" s="23"/>
      <c r="E419" s="23"/>
      <c r="F419" s="261"/>
      <c r="G419" s="262"/>
    </row>
    <row r="420" spans="1:94" ht="30" customHeight="1" x14ac:dyDescent="0.25">
      <c r="A420" s="1" t="s">
        <v>171</v>
      </c>
      <c r="B420" s="510" t="s">
        <v>175</v>
      </c>
      <c r="C420" s="511"/>
      <c r="D420" s="2" t="s">
        <v>324</v>
      </c>
      <c r="E420" s="2" t="s">
        <v>330</v>
      </c>
      <c r="F420" s="510" t="s">
        <v>99</v>
      </c>
      <c r="G420" s="512"/>
    </row>
    <row r="421" spans="1:94" x14ac:dyDescent="0.25">
      <c r="A421" s="38">
        <v>1</v>
      </c>
      <c r="B421" s="494">
        <v>2</v>
      </c>
      <c r="C421" s="495"/>
      <c r="D421" s="38">
        <v>4</v>
      </c>
      <c r="E421" s="38">
        <v>5</v>
      </c>
      <c r="F421" s="494">
        <v>6</v>
      </c>
      <c r="G421" s="495"/>
    </row>
    <row r="422" spans="1:94" s="40" customFormat="1" x14ac:dyDescent="0.25">
      <c r="A422" s="103"/>
      <c r="B422" s="513" t="s">
        <v>275</v>
      </c>
      <c r="C422" s="514"/>
      <c r="D422" s="41">
        <f>D426</f>
        <v>50000</v>
      </c>
      <c r="E422" s="41">
        <f>E426</f>
        <v>17773.5</v>
      </c>
      <c r="F422" s="515">
        <f>E422/D422*100</f>
        <v>35.547000000000004</v>
      </c>
      <c r="G422" s="516"/>
    </row>
    <row r="423" spans="1:94" s="255" customFormat="1" x14ac:dyDescent="0.25">
      <c r="A423" s="388"/>
      <c r="B423" s="389" t="s">
        <v>253</v>
      </c>
      <c r="C423" s="252"/>
      <c r="D423" s="359">
        <f>D426</f>
        <v>50000</v>
      </c>
      <c r="E423" s="359">
        <v>17773.5</v>
      </c>
      <c r="F423" s="390"/>
      <c r="G423" s="391">
        <f>E423/D423*100</f>
        <v>35.547000000000004</v>
      </c>
    </row>
    <row r="424" spans="1:94" s="255" customFormat="1" x14ac:dyDescent="0.25">
      <c r="A424" s="250" t="s">
        <v>133</v>
      </c>
      <c r="B424" s="392" t="s">
        <v>132</v>
      </c>
      <c r="C424" s="393"/>
      <c r="D424" s="253">
        <v>40000</v>
      </c>
      <c r="E424" s="253">
        <v>17773.5</v>
      </c>
      <c r="F424" s="254"/>
      <c r="G424" s="394">
        <f>E424/D424*100</f>
        <v>44.433749999999996</v>
      </c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40"/>
      <c r="BA424" s="40"/>
      <c r="BB424" s="40"/>
      <c r="BC424" s="40"/>
      <c r="BD424" s="40"/>
      <c r="BE424" s="40"/>
      <c r="BF424" s="40"/>
      <c r="BG424" s="40"/>
      <c r="BH424" s="40"/>
      <c r="BI424" s="40"/>
      <c r="BJ424" s="40"/>
      <c r="BK424" s="40"/>
      <c r="BL424" s="40"/>
      <c r="BM424" s="40"/>
      <c r="BN424" s="40"/>
      <c r="BO424" s="40"/>
      <c r="BP424" s="40"/>
      <c r="BQ424" s="40"/>
      <c r="BR424" s="40"/>
      <c r="BS424" s="40"/>
      <c r="BT424" s="40"/>
      <c r="BU424" s="40"/>
      <c r="BV424" s="40"/>
      <c r="BW424" s="40"/>
      <c r="BX424" s="40"/>
      <c r="BY424" s="40"/>
      <c r="BZ424" s="40"/>
      <c r="CA424" s="40"/>
      <c r="CB424" s="40"/>
      <c r="CC424" s="40"/>
      <c r="CD424" s="40"/>
      <c r="CE424" s="40"/>
      <c r="CF424" s="40"/>
      <c r="CG424" s="40"/>
      <c r="CH424" s="40"/>
      <c r="CI424" s="40"/>
      <c r="CJ424" s="40"/>
      <c r="CK424" s="40"/>
      <c r="CL424" s="40"/>
      <c r="CM424" s="40"/>
      <c r="CN424" s="40"/>
      <c r="CO424" s="40"/>
      <c r="CP424" s="40"/>
    </row>
    <row r="425" spans="1:94" s="255" customFormat="1" x14ac:dyDescent="0.25">
      <c r="A425" s="250" t="s">
        <v>135</v>
      </c>
      <c r="B425" s="392" t="s">
        <v>230</v>
      </c>
      <c r="C425" s="393"/>
      <c r="D425" s="253">
        <v>10000</v>
      </c>
      <c r="E425" s="253"/>
      <c r="F425" s="254"/>
      <c r="G425" s="394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40"/>
      <c r="BA425" s="40"/>
      <c r="BB425" s="40"/>
      <c r="BC425" s="40"/>
      <c r="BD425" s="40"/>
      <c r="BE425" s="40"/>
      <c r="BF425" s="40"/>
      <c r="BG425" s="40"/>
      <c r="BH425" s="40"/>
      <c r="BI425" s="40"/>
      <c r="BJ425" s="40"/>
      <c r="BK425" s="40"/>
      <c r="BL425" s="40"/>
      <c r="BM425" s="40"/>
      <c r="BN425" s="40"/>
      <c r="BO425" s="40"/>
      <c r="BP425" s="40"/>
      <c r="BQ425" s="40"/>
      <c r="BR425" s="40"/>
      <c r="BS425" s="40"/>
      <c r="BT425" s="40"/>
      <c r="BU425" s="40"/>
      <c r="BV425" s="40"/>
      <c r="BW425" s="40"/>
      <c r="BX425" s="40"/>
      <c r="BY425" s="40"/>
      <c r="BZ425" s="40"/>
      <c r="CA425" s="40"/>
      <c r="CB425" s="40"/>
      <c r="CC425" s="40"/>
      <c r="CD425" s="40"/>
      <c r="CE425" s="40"/>
      <c r="CF425" s="40"/>
      <c r="CG425" s="40"/>
      <c r="CH425" s="40"/>
      <c r="CI425" s="40"/>
      <c r="CJ425" s="40"/>
      <c r="CK425" s="40"/>
      <c r="CL425" s="40"/>
      <c r="CM425" s="40"/>
      <c r="CN425" s="40"/>
      <c r="CO425" s="40"/>
      <c r="CP425" s="40"/>
    </row>
    <row r="426" spans="1:94" x14ac:dyDescent="0.25">
      <c r="A426" s="4">
        <v>3</v>
      </c>
      <c r="B426" s="496" t="s">
        <v>6</v>
      </c>
      <c r="C426" s="502"/>
      <c r="D426" s="5">
        <f>D427</f>
        <v>50000</v>
      </c>
      <c r="E426" s="5">
        <f>E427</f>
        <v>17773.5</v>
      </c>
      <c r="F426" s="498">
        <f>E426/D426*100</f>
        <v>35.547000000000004</v>
      </c>
      <c r="G426" s="499"/>
    </row>
    <row r="427" spans="1:94" x14ac:dyDescent="0.25">
      <c r="A427" s="4">
        <v>32</v>
      </c>
      <c r="B427" s="496" t="s">
        <v>52</v>
      </c>
      <c r="C427" s="502"/>
      <c r="D427" s="5">
        <v>50000</v>
      </c>
      <c r="E427" s="5">
        <f>E428</f>
        <v>17773.5</v>
      </c>
      <c r="F427" s="498">
        <f>E427/D427*100</f>
        <v>35.547000000000004</v>
      </c>
      <c r="G427" s="499"/>
    </row>
    <row r="428" spans="1:94" x14ac:dyDescent="0.25">
      <c r="A428" s="4">
        <v>323</v>
      </c>
      <c r="B428" s="473" t="s">
        <v>64</v>
      </c>
      <c r="C428" s="476"/>
      <c r="D428" s="5"/>
      <c r="E428" s="5">
        <f>E429</f>
        <v>17773.5</v>
      </c>
      <c r="F428" s="474"/>
      <c r="G428" s="475"/>
    </row>
    <row r="429" spans="1:94" s="401" customFormat="1" x14ac:dyDescent="0.25">
      <c r="A429" s="395">
        <v>3237</v>
      </c>
      <c r="B429" s="480" t="s">
        <v>70</v>
      </c>
      <c r="C429" s="397"/>
      <c r="D429" s="398"/>
      <c r="E429" s="398">
        <v>17773.5</v>
      </c>
      <c r="F429" s="399"/>
      <c r="G429" s="400"/>
    </row>
    <row r="430" spans="1:94" x14ac:dyDescent="0.25">
      <c r="A430" s="4"/>
      <c r="B430" s="259"/>
      <c r="C430" s="260"/>
      <c r="D430" s="5"/>
      <c r="E430" s="5"/>
      <c r="F430" s="261"/>
      <c r="G430" s="262"/>
    </row>
    <row r="431" spans="1:94" x14ac:dyDescent="0.25">
      <c r="A431" s="4"/>
      <c r="B431" s="496" t="s">
        <v>337</v>
      </c>
      <c r="C431" s="502"/>
      <c r="D431" s="5">
        <f>D434</f>
        <v>40000</v>
      </c>
      <c r="E431" s="41">
        <f>E434</f>
        <v>37469.410000000003</v>
      </c>
      <c r="F431" s="498">
        <f t="shared" ref="F431" si="61">E431/D431*100</f>
        <v>93.673525000000012</v>
      </c>
      <c r="G431" s="499"/>
    </row>
    <row r="432" spans="1:94" s="71" customFormat="1" x14ac:dyDescent="0.25">
      <c r="A432" s="356"/>
      <c r="B432" s="357" t="s">
        <v>253</v>
      </c>
      <c r="C432" s="73"/>
      <c r="D432" s="358">
        <f>D434</f>
        <v>40000</v>
      </c>
      <c r="E432" s="359">
        <f>E434</f>
        <v>37469.410000000003</v>
      </c>
      <c r="F432" s="360"/>
      <c r="G432" s="361">
        <f>E432/D432*100</f>
        <v>93.673525000000012</v>
      </c>
    </row>
    <row r="433" spans="1:94" s="71" customFormat="1" x14ac:dyDescent="0.25">
      <c r="A433" s="65" t="s">
        <v>133</v>
      </c>
      <c r="B433" s="66" t="s">
        <v>132</v>
      </c>
      <c r="C433" s="67"/>
      <c r="D433" s="68">
        <f>D434</f>
        <v>40000</v>
      </c>
      <c r="E433" s="68">
        <f>E434</f>
        <v>37469.410000000003</v>
      </c>
      <c r="F433" s="69"/>
      <c r="G433" s="70">
        <f>E433/D433*100</f>
        <v>93.673525000000012</v>
      </c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</row>
    <row r="434" spans="1:94" x14ac:dyDescent="0.25">
      <c r="A434" s="4">
        <v>3</v>
      </c>
      <c r="B434" s="496" t="s">
        <v>6</v>
      </c>
      <c r="C434" s="502"/>
      <c r="D434" s="5">
        <f>D435</f>
        <v>40000</v>
      </c>
      <c r="E434" s="5">
        <f>E435</f>
        <v>37469.410000000003</v>
      </c>
      <c r="F434" s="498">
        <f t="shared" ref="F434:F435" si="62">E434/D434*100</f>
        <v>93.673525000000012</v>
      </c>
      <c r="G434" s="499"/>
    </row>
    <row r="435" spans="1:94" x14ac:dyDescent="0.25">
      <c r="A435" s="4">
        <v>32</v>
      </c>
      <c r="B435" s="496" t="s">
        <v>52</v>
      </c>
      <c r="C435" s="502"/>
      <c r="D435" s="5">
        <v>40000</v>
      </c>
      <c r="E435" s="5">
        <f>E436</f>
        <v>37469.410000000003</v>
      </c>
      <c r="F435" s="498">
        <f t="shared" si="62"/>
        <v>93.673525000000012</v>
      </c>
      <c r="G435" s="499"/>
    </row>
    <row r="436" spans="1:94" x14ac:dyDescent="0.25">
      <c r="A436" s="4">
        <v>329</v>
      </c>
      <c r="B436" s="368" t="s">
        <v>73</v>
      </c>
      <c r="C436" s="369"/>
      <c r="D436" s="5"/>
      <c r="E436" s="5">
        <f>E437</f>
        <v>37469.410000000003</v>
      </c>
      <c r="F436" s="370"/>
      <c r="G436" s="371"/>
    </row>
    <row r="437" spans="1:94" s="401" customFormat="1" x14ac:dyDescent="0.25">
      <c r="A437" s="395">
        <v>3293</v>
      </c>
      <c r="B437" s="396" t="s">
        <v>75</v>
      </c>
      <c r="C437" s="397"/>
      <c r="D437" s="398"/>
      <c r="E437" s="398">
        <v>37469.410000000003</v>
      </c>
      <c r="F437" s="399"/>
      <c r="G437" s="400"/>
    </row>
    <row r="438" spans="1:94" s="401" customFormat="1" x14ac:dyDescent="0.25">
      <c r="A438" s="395"/>
      <c r="B438" s="396"/>
      <c r="C438" s="397"/>
      <c r="D438" s="398"/>
      <c r="E438" s="398"/>
      <c r="F438" s="399"/>
      <c r="G438" s="400"/>
    </row>
    <row r="439" spans="1:94" x14ac:dyDescent="0.25">
      <c r="A439" s="4"/>
      <c r="B439" s="368"/>
      <c r="C439" s="369"/>
      <c r="D439" s="5"/>
      <c r="E439" s="5"/>
      <c r="F439" s="370"/>
      <c r="G439" s="371"/>
    </row>
    <row r="440" spans="1:94" ht="30" customHeight="1" x14ac:dyDescent="0.25">
      <c r="A440" s="1" t="s">
        <v>171</v>
      </c>
      <c r="B440" s="510" t="s">
        <v>175</v>
      </c>
      <c r="C440" s="511"/>
      <c r="D440" s="2" t="s">
        <v>324</v>
      </c>
      <c r="E440" s="2" t="s">
        <v>327</v>
      </c>
      <c r="F440" s="510" t="s">
        <v>99</v>
      </c>
      <c r="G440" s="512"/>
    </row>
    <row r="441" spans="1:94" x14ac:dyDescent="0.25">
      <c r="A441" s="38">
        <v>1</v>
      </c>
      <c r="B441" s="494">
        <v>2</v>
      </c>
      <c r="C441" s="495"/>
      <c r="D441" s="38">
        <v>4</v>
      </c>
      <c r="E441" s="38">
        <v>5</v>
      </c>
      <c r="F441" s="494">
        <v>6</v>
      </c>
      <c r="G441" s="495"/>
    </row>
    <row r="442" spans="1:94" s="297" customFormat="1" x14ac:dyDescent="0.25">
      <c r="A442" s="295"/>
      <c r="B442" s="523" t="s">
        <v>97</v>
      </c>
      <c r="C442" s="524"/>
      <c r="D442" s="296">
        <f>D443</f>
        <v>4566200</v>
      </c>
      <c r="E442" s="296">
        <f t="shared" ref="E442" si="63">E443</f>
        <v>990367.74</v>
      </c>
      <c r="F442" s="525">
        <f t="shared" ref="F442:F445" si="64">E442/D442*100</f>
        <v>21.689101222022689</v>
      </c>
      <c r="G442" s="526"/>
    </row>
    <row r="443" spans="1:94" s="307" customFormat="1" x14ac:dyDescent="0.25">
      <c r="A443" s="305"/>
      <c r="B443" s="567" t="s">
        <v>98</v>
      </c>
      <c r="C443" s="568"/>
      <c r="D443" s="306">
        <f>D444+D514</f>
        <v>4566200</v>
      </c>
      <c r="E443" s="306">
        <f>E444+E514</f>
        <v>990367.74</v>
      </c>
      <c r="F443" s="569">
        <f t="shared" si="64"/>
        <v>21.689101222022689</v>
      </c>
      <c r="G443" s="570"/>
      <c r="H443" s="287"/>
      <c r="I443" s="287"/>
      <c r="J443" s="287"/>
      <c r="K443" s="287"/>
      <c r="L443" s="287"/>
      <c r="M443" s="287"/>
      <c r="N443" s="287"/>
      <c r="O443" s="287"/>
      <c r="P443" s="287"/>
      <c r="Q443" s="287"/>
      <c r="R443" s="287"/>
      <c r="S443" s="287"/>
      <c r="T443" s="287"/>
      <c r="U443" s="287"/>
      <c r="V443" s="287"/>
      <c r="W443" s="287"/>
      <c r="X443" s="287"/>
      <c r="Y443" s="287"/>
      <c r="Z443" s="287"/>
      <c r="AA443" s="287"/>
      <c r="AB443" s="287"/>
      <c r="AC443" s="287"/>
      <c r="AD443" s="287"/>
      <c r="AE443" s="287"/>
      <c r="AF443" s="287"/>
      <c r="AG443" s="287"/>
      <c r="AH443" s="287"/>
      <c r="AI443" s="287"/>
      <c r="AJ443" s="287"/>
      <c r="AK443" s="287"/>
      <c r="AL443" s="287"/>
      <c r="AM443" s="287"/>
      <c r="AN443" s="287"/>
      <c r="AO443" s="287"/>
      <c r="AP443" s="287"/>
      <c r="AQ443" s="287"/>
      <c r="AR443" s="287"/>
      <c r="AS443" s="287"/>
      <c r="AT443" s="287"/>
      <c r="AU443" s="287"/>
      <c r="AV443" s="287"/>
      <c r="AW443" s="287"/>
      <c r="AX443" s="287"/>
      <c r="AY443" s="287"/>
      <c r="AZ443" s="287"/>
      <c r="BA443" s="287"/>
      <c r="BB443" s="287"/>
      <c r="BC443" s="287"/>
      <c r="BD443" s="287"/>
      <c r="BE443" s="287"/>
      <c r="BF443" s="287"/>
      <c r="BG443" s="287"/>
      <c r="BH443" s="287"/>
      <c r="BI443" s="287"/>
      <c r="BJ443" s="287"/>
      <c r="BK443" s="287"/>
      <c r="BL443" s="287"/>
      <c r="BM443" s="287"/>
      <c r="BN443" s="287"/>
      <c r="BO443" s="287"/>
      <c r="BP443" s="287"/>
      <c r="BQ443" s="287"/>
      <c r="BR443" s="287"/>
      <c r="BS443" s="287"/>
      <c r="BT443" s="287"/>
      <c r="BU443" s="287"/>
      <c r="BV443" s="287"/>
      <c r="BW443" s="287"/>
      <c r="BX443" s="287"/>
      <c r="BY443" s="287"/>
      <c r="BZ443" s="287"/>
      <c r="CA443" s="287"/>
      <c r="CB443" s="287"/>
      <c r="CC443" s="287"/>
      <c r="CD443" s="287"/>
      <c r="CE443" s="287"/>
      <c r="CF443" s="287"/>
      <c r="CG443" s="287"/>
      <c r="CH443" s="287"/>
      <c r="CI443" s="287"/>
      <c r="CJ443" s="287"/>
      <c r="CK443" s="287"/>
      <c r="CL443" s="287"/>
      <c r="CM443" s="287"/>
      <c r="CN443" s="287"/>
      <c r="CO443" s="287"/>
      <c r="CP443" s="287"/>
    </row>
    <row r="444" spans="1:94" s="280" customFormat="1" x14ac:dyDescent="0.25">
      <c r="A444" s="308"/>
      <c r="B444" s="517" t="s">
        <v>279</v>
      </c>
      <c r="C444" s="518"/>
      <c r="D444" s="309">
        <f>D445+D505</f>
        <v>838800</v>
      </c>
      <c r="E444" s="309">
        <f>E445+E505</f>
        <v>318660.37</v>
      </c>
      <c r="F444" s="519">
        <f t="shared" si="64"/>
        <v>37.990029804482596</v>
      </c>
      <c r="G444" s="520"/>
    </row>
    <row r="445" spans="1:94" x14ac:dyDescent="0.25">
      <c r="A445" s="4"/>
      <c r="B445" s="496" t="s">
        <v>280</v>
      </c>
      <c r="C445" s="497"/>
      <c r="D445" s="5">
        <f>D449</f>
        <v>803800</v>
      </c>
      <c r="E445" s="5">
        <f>E449</f>
        <v>318660.37</v>
      </c>
      <c r="F445" s="498">
        <f t="shared" si="64"/>
        <v>39.644236128390148</v>
      </c>
      <c r="G445" s="499"/>
    </row>
    <row r="446" spans="1:94" s="71" customFormat="1" x14ac:dyDescent="0.25">
      <c r="A446" s="356"/>
      <c r="B446" s="357" t="s">
        <v>320</v>
      </c>
      <c r="C446" s="73"/>
      <c r="D446" s="358">
        <f>D449</f>
        <v>803800</v>
      </c>
      <c r="E446" s="359">
        <f>E449</f>
        <v>318660.37</v>
      </c>
      <c r="F446" s="360"/>
      <c r="G446" s="361">
        <f>E446/D446*100</f>
        <v>39.644236128390148</v>
      </c>
    </row>
    <row r="447" spans="1:94" s="71" customFormat="1" x14ac:dyDescent="0.25">
      <c r="A447" s="65" t="s">
        <v>133</v>
      </c>
      <c r="B447" s="66" t="s">
        <v>132</v>
      </c>
      <c r="C447" s="67"/>
      <c r="D447" s="68">
        <v>683800</v>
      </c>
      <c r="E447" s="68">
        <v>281986</v>
      </c>
      <c r="F447" s="69"/>
      <c r="G447" s="361">
        <f t="shared" ref="G447:G448" si="65">E447/D447*100</f>
        <v>41.23808131032466</v>
      </c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</row>
    <row r="448" spans="1:94" s="71" customFormat="1" x14ac:dyDescent="0.25">
      <c r="A448" s="65" t="s">
        <v>135</v>
      </c>
      <c r="B448" s="66" t="s">
        <v>136</v>
      </c>
      <c r="C448" s="67"/>
      <c r="D448" s="68">
        <v>120000</v>
      </c>
      <c r="E448" s="68">
        <v>36674.370000000003</v>
      </c>
      <c r="F448" s="69"/>
      <c r="G448" s="361">
        <f t="shared" si="65"/>
        <v>30.561975000000004</v>
      </c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</row>
    <row r="449" spans="1:94" x14ac:dyDescent="0.25">
      <c r="A449" s="4">
        <v>3</v>
      </c>
      <c r="B449" s="496" t="s">
        <v>106</v>
      </c>
      <c r="C449" s="497"/>
      <c r="D449" s="5">
        <f>D450+D457+D487+D491+D496+D499</f>
        <v>803800</v>
      </c>
      <c r="E449" s="5">
        <f>E450+E457+E487+E491+E496+E499</f>
        <v>318660.37</v>
      </c>
      <c r="F449" s="498">
        <f t="shared" ref="F449:F450" si="66">E449/D449*100</f>
        <v>39.644236128390148</v>
      </c>
      <c r="G449" s="499"/>
    </row>
    <row r="450" spans="1:94" x14ac:dyDescent="0.25">
      <c r="A450" s="4">
        <v>31</v>
      </c>
      <c r="B450" s="496" t="s">
        <v>46</v>
      </c>
      <c r="C450" s="497"/>
      <c r="D450" s="5">
        <v>320000</v>
      </c>
      <c r="E450" s="5">
        <f>E451+E453+E455</f>
        <v>158660.79999999999</v>
      </c>
      <c r="F450" s="498">
        <f t="shared" si="66"/>
        <v>49.581499999999998</v>
      </c>
      <c r="G450" s="499"/>
    </row>
    <row r="451" spans="1:94" x14ac:dyDescent="0.25">
      <c r="A451" s="4">
        <v>311</v>
      </c>
      <c r="B451" s="496" t="s">
        <v>47</v>
      </c>
      <c r="C451" s="502"/>
      <c r="D451" s="5"/>
      <c r="E451" s="5">
        <f>E452</f>
        <v>108569.11</v>
      </c>
      <c r="F451" s="498"/>
      <c r="G451" s="499"/>
    </row>
    <row r="452" spans="1:94" x14ac:dyDescent="0.25">
      <c r="A452" s="6">
        <v>3111</v>
      </c>
      <c r="B452" s="507" t="s">
        <v>48</v>
      </c>
      <c r="C452" s="497"/>
      <c r="D452" s="5"/>
      <c r="E452" s="24">
        <v>108569.11</v>
      </c>
      <c r="F452" s="498"/>
      <c r="G452" s="499"/>
    </row>
    <row r="453" spans="1:94" x14ac:dyDescent="0.25">
      <c r="A453" s="4">
        <v>312</v>
      </c>
      <c r="B453" s="496" t="s">
        <v>49</v>
      </c>
      <c r="C453" s="502"/>
      <c r="D453" s="5"/>
      <c r="E453" s="5">
        <f>E454</f>
        <v>29315.35</v>
      </c>
      <c r="F453" s="498"/>
      <c r="G453" s="499"/>
    </row>
    <row r="454" spans="1:94" s="39" customFormat="1" ht="15" customHeight="1" x14ac:dyDescent="0.25">
      <c r="A454" s="22">
        <v>3121</v>
      </c>
      <c r="B454" s="503" t="s">
        <v>49</v>
      </c>
      <c r="C454" s="501"/>
      <c r="D454" s="23"/>
      <c r="E454" s="23">
        <v>29315.35</v>
      </c>
      <c r="F454" s="498"/>
      <c r="G454" s="499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</row>
    <row r="455" spans="1:94" x14ac:dyDescent="0.25">
      <c r="A455" s="4">
        <v>313</v>
      </c>
      <c r="B455" s="496" t="s">
        <v>50</v>
      </c>
      <c r="C455" s="502"/>
      <c r="D455" s="5"/>
      <c r="E455" s="5">
        <f>E456</f>
        <v>20776.34</v>
      </c>
      <c r="F455" s="498"/>
      <c r="G455" s="499"/>
    </row>
    <row r="456" spans="1:94" x14ac:dyDescent="0.25">
      <c r="A456" s="6">
        <v>3132</v>
      </c>
      <c r="B456" s="507" t="s">
        <v>107</v>
      </c>
      <c r="C456" s="497"/>
      <c r="D456" s="5"/>
      <c r="E456" s="24">
        <v>20776.34</v>
      </c>
      <c r="F456" s="498"/>
      <c r="G456" s="499"/>
    </row>
    <row r="457" spans="1:94" x14ac:dyDescent="0.25">
      <c r="A457" s="4">
        <v>32</v>
      </c>
      <c r="B457" s="496" t="s">
        <v>52</v>
      </c>
      <c r="C457" s="497"/>
      <c r="D457" s="5">
        <v>402300</v>
      </c>
      <c r="E457" s="5">
        <f>E458+E463+E474+E482</f>
        <v>141023.62</v>
      </c>
      <c r="F457" s="498">
        <f>E457/D457*100</f>
        <v>35.054342530449908</v>
      </c>
      <c r="G457" s="499"/>
    </row>
    <row r="458" spans="1:94" x14ac:dyDescent="0.25">
      <c r="A458" s="4">
        <v>321</v>
      </c>
      <c r="B458" s="496" t="s">
        <v>53</v>
      </c>
      <c r="C458" s="502"/>
      <c r="D458" s="5"/>
      <c r="E458" s="5">
        <f>+E460+E461+E462+E459</f>
        <v>6820.93</v>
      </c>
      <c r="F458" s="498"/>
      <c r="G458" s="499"/>
    </row>
    <row r="459" spans="1:94" s="160" customFormat="1" x14ac:dyDescent="0.25">
      <c r="A459" s="154">
        <v>3211</v>
      </c>
      <c r="B459" s="155" t="s">
        <v>54</v>
      </c>
      <c r="C459" s="156"/>
      <c r="D459" s="157"/>
      <c r="E459" s="157">
        <v>168</v>
      </c>
      <c r="F459" s="158"/>
      <c r="G459" s="159"/>
    </row>
    <row r="460" spans="1:94" x14ac:dyDescent="0.25">
      <c r="A460" s="22">
        <v>3212</v>
      </c>
      <c r="B460" s="503" t="s">
        <v>108</v>
      </c>
      <c r="C460" s="501"/>
      <c r="D460" s="23"/>
      <c r="E460" s="23">
        <v>5769.6</v>
      </c>
      <c r="F460" s="508"/>
      <c r="G460" s="509"/>
    </row>
    <row r="461" spans="1:94" x14ac:dyDescent="0.25">
      <c r="A461" s="22">
        <v>3213</v>
      </c>
      <c r="B461" s="503" t="s">
        <v>56</v>
      </c>
      <c r="C461" s="501"/>
      <c r="D461" s="23"/>
      <c r="E461" s="23">
        <v>697.5</v>
      </c>
      <c r="F461" s="508"/>
      <c r="G461" s="509"/>
    </row>
    <row r="462" spans="1:94" x14ac:dyDescent="0.25">
      <c r="A462" s="20">
        <v>3214</v>
      </c>
      <c r="B462" s="503" t="s">
        <v>57</v>
      </c>
      <c r="C462" s="497"/>
      <c r="D462" s="21"/>
      <c r="E462" s="21">
        <v>185.83</v>
      </c>
      <c r="F462" s="508"/>
      <c r="G462" s="509"/>
    </row>
    <row r="463" spans="1:94" s="124" customFormat="1" x14ac:dyDescent="0.25">
      <c r="A463" s="125">
        <v>322</v>
      </c>
      <c r="B463" s="505" t="s">
        <v>58</v>
      </c>
      <c r="C463" s="571"/>
      <c r="D463" s="126"/>
      <c r="E463" s="126">
        <f>E464+E465+E467+E468+E466</f>
        <v>32287.15</v>
      </c>
      <c r="F463" s="535"/>
      <c r="G463" s="536"/>
    </row>
    <row r="464" spans="1:94" x14ac:dyDescent="0.25">
      <c r="A464" s="22">
        <v>3221</v>
      </c>
      <c r="B464" s="503" t="s">
        <v>59</v>
      </c>
      <c r="C464" s="501"/>
      <c r="D464" s="23"/>
      <c r="E464" s="23">
        <v>2798.47</v>
      </c>
      <c r="F464" s="508"/>
      <c r="G464" s="509"/>
    </row>
    <row r="465" spans="1:7" x14ac:dyDescent="0.25">
      <c r="A465" s="22">
        <v>3223</v>
      </c>
      <c r="B465" s="503" t="s">
        <v>60</v>
      </c>
      <c r="C465" s="501"/>
      <c r="D465" s="23"/>
      <c r="E465" s="23">
        <v>26685.37</v>
      </c>
      <c r="F465" s="508"/>
      <c r="G465" s="509"/>
    </row>
    <row r="466" spans="1:7" s="40" customFormat="1" x14ac:dyDescent="0.25">
      <c r="A466" s="189">
        <v>3224</v>
      </c>
      <c r="B466" s="190" t="s">
        <v>218</v>
      </c>
      <c r="C466" s="191"/>
      <c r="D466" s="121"/>
      <c r="E466" s="121">
        <v>1213.08</v>
      </c>
      <c r="F466" s="192"/>
      <c r="G466" s="193"/>
    </row>
    <row r="467" spans="1:7" s="40" customFormat="1" x14ac:dyDescent="0.25">
      <c r="A467" s="189">
        <v>3225</v>
      </c>
      <c r="B467" s="537" t="s">
        <v>62</v>
      </c>
      <c r="C467" s="538"/>
      <c r="D467" s="121"/>
      <c r="E467" s="121">
        <v>1091.8</v>
      </c>
      <c r="F467" s="539"/>
      <c r="G467" s="540"/>
    </row>
    <row r="468" spans="1:7" x14ac:dyDescent="0.25">
      <c r="A468" s="6">
        <v>3227</v>
      </c>
      <c r="B468" s="507" t="s">
        <v>63</v>
      </c>
      <c r="C468" s="497"/>
      <c r="D468" s="7"/>
      <c r="E468" s="7">
        <v>498.43</v>
      </c>
      <c r="F468" s="508"/>
      <c r="G468" s="509"/>
    </row>
    <row r="469" spans="1:7" x14ac:dyDescent="0.25">
      <c r="A469" s="6"/>
      <c r="B469" s="243"/>
      <c r="C469" s="242"/>
      <c r="D469" s="7"/>
      <c r="E469" s="7"/>
      <c r="F469" s="244"/>
      <c r="G469" s="245"/>
    </row>
    <row r="470" spans="1:7" x14ac:dyDescent="0.25">
      <c r="A470" s="6"/>
      <c r="B470" s="349"/>
      <c r="C470" s="346"/>
      <c r="D470" s="7"/>
      <c r="E470" s="7"/>
      <c r="F470" s="347"/>
      <c r="G470" s="348"/>
    </row>
    <row r="471" spans="1:7" x14ac:dyDescent="0.25">
      <c r="A471" s="6"/>
      <c r="B471" s="243"/>
      <c r="C471" s="242"/>
      <c r="D471" s="7"/>
      <c r="E471" s="7"/>
      <c r="F471" s="244"/>
      <c r="G471" s="245"/>
    </row>
    <row r="472" spans="1:7" ht="30" customHeight="1" x14ac:dyDescent="0.25">
      <c r="A472" s="1" t="s">
        <v>171</v>
      </c>
      <c r="B472" s="510" t="s">
        <v>175</v>
      </c>
      <c r="C472" s="511"/>
      <c r="D472" s="2" t="s">
        <v>324</v>
      </c>
      <c r="E472" s="2" t="s">
        <v>330</v>
      </c>
      <c r="F472" s="510" t="s">
        <v>99</v>
      </c>
      <c r="G472" s="512"/>
    </row>
    <row r="473" spans="1:7" x14ac:dyDescent="0.25">
      <c r="A473" s="38">
        <v>1</v>
      </c>
      <c r="B473" s="494">
        <v>2</v>
      </c>
      <c r="C473" s="495"/>
      <c r="D473" s="38">
        <v>4</v>
      </c>
      <c r="E473" s="38">
        <v>5</v>
      </c>
      <c r="F473" s="494">
        <v>6</v>
      </c>
      <c r="G473" s="495"/>
    </row>
    <row r="474" spans="1:7" x14ac:dyDescent="0.25">
      <c r="A474" s="4">
        <v>323</v>
      </c>
      <c r="B474" s="496" t="s">
        <v>64</v>
      </c>
      <c r="C474" s="502"/>
      <c r="D474" s="5"/>
      <c r="E474" s="5">
        <f>E475+E476+E478+E479+E480+E481+E477</f>
        <v>81292.559999999983</v>
      </c>
      <c r="F474" s="498"/>
      <c r="G474" s="499"/>
    </row>
    <row r="475" spans="1:7" x14ac:dyDescent="0.25">
      <c r="A475" s="6">
        <v>3231</v>
      </c>
      <c r="B475" s="507" t="s">
        <v>101</v>
      </c>
      <c r="C475" s="497"/>
      <c r="D475" s="7"/>
      <c r="E475" s="7">
        <v>3717.46</v>
      </c>
      <c r="F475" s="508"/>
      <c r="G475" s="509"/>
    </row>
    <row r="476" spans="1:7" x14ac:dyDescent="0.25">
      <c r="A476" s="22">
        <v>3232</v>
      </c>
      <c r="B476" s="503" t="s">
        <v>66</v>
      </c>
      <c r="C476" s="501"/>
      <c r="D476" s="23"/>
      <c r="E476" s="23">
        <v>25760.19</v>
      </c>
      <c r="F476" s="508"/>
      <c r="G476" s="509"/>
    </row>
    <row r="477" spans="1:7" x14ac:dyDescent="0.25">
      <c r="A477" s="22">
        <v>3233</v>
      </c>
      <c r="B477" s="231" t="s">
        <v>67</v>
      </c>
      <c r="C477" s="214"/>
      <c r="D477" s="23"/>
      <c r="E477" s="23">
        <v>10550.48</v>
      </c>
      <c r="F477" s="216"/>
      <c r="G477" s="217"/>
    </row>
    <row r="478" spans="1:7" x14ac:dyDescent="0.25">
      <c r="A478" s="22">
        <v>3234</v>
      </c>
      <c r="B478" s="503" t="s">
        <v>68</v>
      </c>
      <c r="C478" s="501"/>
      <c r="D478" s="23"/>
      <c r="E478" s="23">
        <v>4523.58</v>
      </c>
      <c r="F478" s="508"/>
      <c r="G478" s="509"/>
    </row>
    <row r="479" spans="1:7" x14ac:dyDescent="0.25">
      <c r="A479" s="22">
        <v>3237</v>
      </c>
      <c r="B479" s="503" t="s">
        <v>70</v>
      </c>
      <c r="C479" s="501"/>
      <c r="D479" s="23"/>
      <c r="E479" s="23">
        <v>29091.32</v>
      </c>
      <c r="F479" s="508"/>
      <c r="G479" s="509"/>
    </row>
    <row r="480" spans="1:7" x14ac:dyDescent="0.25">
      <c r="A480" s="22">
        <v>3238</v>
      </c>
      <c r="B480" s="503" t="s">
        <v>71</v>
      </c>
      <c r="C480" s="501"/>
      <c r="D480" s="23"/>
      <c r="E480" s="23">
        <v>4766.5</v>
      </c>
      <c r="F480" s="508"/>
      <c r="G480" s="509"/>
    </row>
    <row r="481" spans="1:7" x14ac:dyDescent="0.25">
      <c r="A481" s="22">
        <v>3239</v>
      </c>
      <c r="B481" s="118" t="s">
        <v>72</v>
      </c>
      <c r="C481" s="179"/>
      <c r="D481" s="23"/>
      <c r="E481" s="23">
        <v>2883.03</v>
      </c>
      <c r="F481" s="182"/>
      <c r="G481" s="183"/>
    </row>
    <row r="482" spans="1:7" x14ac:dyDescent="0.25">
      <c r="A482" s="4">
        <v>329</v>
      </c>
      <c r="B482" s="496" t="s">
        <v>73</v>
      </c>
      <c r="C482" s="502"/>
      <c r="D482" s="5"/>
      <c r="E482" s="5">
        <f>E483+E484+E485+E486</f>
        <v>20622.98</v>
      </c>
      <c r="F482" s="498"/>
      <c r="G482" s="499"/>
    </row>
    <row r="483" spans="1:7" s="237" customFormat="1" x14ac:dyDescent="0.25">
      <c r="A483" s="232">
        <v>3292</v>
      </c>
      <c r="B483" s="231" t="s">
        <v>74</v>
      </c>
      <c r="C483" s="233"/>
      <c r="D483" s="234"/>
      <c r="E483" s="234">
        <v>1440.29</v>
      </c>
      <c r="F483" s="235"/>
      <c r="G483" s="236"/>
    </row>
    <row r="484" spans="1:7" s="237" customFormat="1" x14ac:dyDescent="0.25">
      <c r="A484" s="232">
        <v>3294</v>
      </c>
      <c r="B484" s="231" t="s">
        <v>220</v>
      </c>
      <c r="C484" s="233"/>
      <c r="D484" s="234"/>
      <c r="E484" s="234">
        <v>5624.92</v>
      </c>
      <c r="F484" s="235"/>
      <c r="G484" s="236"/>
    </row>
    <row r="485" spans="1:7" s="237" customFormat="1" x14ac:dyDescent="0.25">
      <c r="A485" s="232">
        <v>3295</v>
      </c>
      <c r="B485" s="410" t="s">
        <v>310</v>
      </c>
      <c r="C485" s="233"/>
      <c r="D485" s="234"/>
      <c r="E485" s="234">
        <v>327.68</v>
      </c>
      <c r="F485" s="235"/>
      <c r="G485" s="236"/>
    </row>
    <row r="486" spans="1:7" x14ac:dyDescent="0.25">
      <c r="A486" s="6">
        <v>3299</v>
      </c>
      <c r="B486" s="507" t="s">
        <v>73</v>
      </c>
      <c r="C486" s="497"/>
      <c r="D486" s="7"/>
      <c r="E486" s="7">
        <v>13230.09</v>
      </c>
      <c r="F486" s="508"/>
      <c r="G486" s="509"/>
    </row>
    <row r="487" spans="1:7" x14ac:dyDescent="0.25">
      <c r="A487" s="4">
        <v>34</v>
      </c>
      <c r="B487" s="496" t="s">
        <v>77</v>
      </c>
      <c r="C487" s="502"/>
      <c r="D487" s="5">
        <v>8000</v>
      </c>
      <c r="E487" s="5">
        <f>E488</f>
        <v>3703.74</v>
      </c>
      <c r="F487" s="498">
        <f>E487/D487*100</f>
        <v>46.296749999999996</v>
      </c>
      <c r="G487" s="499"/>
    </row>
    <row r="488" spans="1:7" x14ac:dyDescent="0.25">
      <c r="A488" s="4">
        <v>343</v>
      </c>
      <c r="B488" s="496" t="s">
        <v>78</v>
      </c>
      <c r="C488" s="497"/>
      <c r="D488" s="5"/>
      <c r="E488" s="5">
        <f>E489+E490</f>
        <v>3703.74</v>
      </c>
      <c r="F488" s="498"/>
      <c r="G488" s="499"/>
    </row>
    <row r="489" spans="1:7" x14ac:dyDescent="0.25">
      <c r="A489" s="20">
        <v>3431</v>
      </c>
      <c r="B489" s="503" t="s">
        <v>79</v>
      </c>
      <c r="C489" s="497"/>
      <c r="D489" s="5"/>
      <c r="E489" s="24">
        <v>726.54</v>
      </c>
      <c r="F489" s="508"/>
      <c r="G489" s="509"/>
    </row>
    <row r="490" spans="1:7" x14ac:dyDescent="0.25">
      <c r="A490" s="20">
        <v>3434</v>
      </c>
      <c r="B490" s="219" t="s">
        <v>216</v>
      </c>
      <c r="C490" s="177"/>
      <c r="D490" s="5"/>
      <c r="E490" s="24">
        <v>2977.2</v>
      </c>
      <c r="F490" s="182"/>
      <c r="G490" s="183"/>
    </row>
    <row r="491" spans="1:7" x14ac:dyDescent="0.25">
      <c r="A491" s="4">
        <v>36</v>
      </c>
      <c r="B491" s="496" t="s">
        <v>102</v>
      </c>
      <c r="C491" s="502"/>
      <c r="D491" s="5">
        <v>52500</v>
      </c>
      <c r="E491" s="5">
        <f>E494+E492</f>
        <v>11277.21</v>
      </c>
      <c r="F491" s="498">
        <f>E491/D491*100</f>
        <v>21.480399999999999</v>
      </c>
      <c r="G491" s="499"/>
    </row>
    <row r="492" spans="1:7" x14ac:dyDescent="0.25">
      <c r="A492" s="4">
        <v>363</v>
      </c>
      <c r="B492" s="377" t="s">
        <v>311</v>
      </c>
      <c r="C492" s="378"/>
      <c r="D492" s="5"/>
      <c r="E492" s="5">
        <f>E493</f>
        <v>9869.2099999999991</v>
      </c>
      <c r="F492" s="379"/>
      <c r="G492" s="380"/>
    </row>
    <row r="493" spans="1:7" s="415" customFormat="1" x14ac:dyDescent="0.25">
      <c r="A493" s="409">
        <v>3631</v>
      </c>
      <c r="B493" s="410" t="s">
        <v>317</v>
      </c>
      <c r="C493" s="411"/>
      <c r="D493" s="412"/>
      <c r="E493" s="412">
        <v>9869.2099999999991</v>
      </c>
      <c r="F493" s="413"/>
      <c r="G493" s="414"/>
    </row>
    <row r="494" spans="1:7" x14ac:dyDescent="0.25">
      <c r="A494" s="4">
        <v>366</v>
      </c>
      <c r="B494" s="173" t="s">
        <v>123</v>
      </c>
      <c r="C494" s="174"/>
      <c r="D494" s="5"/>
      <c r="E494" s="5">
        <f>E495</f>
        <v>1408</v>
      </c>
      <c r="F494" s="175"/>
      <c r="G494" s="176"/>
    </row>
    <row r="495" spans="1:7" s="114" customFormat="1" x14ac:dyDescent="0.25">
      <c r="A495" s="112">
        <v>3661</v>
      </c>
      <c r="B495" s="219" t="s">
        <v>181</v>
      </c>
      <c r="C495" s="115"/>
      <c r="D495" s="113"/>
      <c r="E495" s="113">
        <v>1408</v>
      </c>
      <c r="F495" s="116"/>
      <c r="G495" s="117"/>
    </row>
    <row r="496" spans="1:7" x14ac:dyDescent="0.25">
      <c r="A496" s="4">
        <v>37</v>
      </c>
      <c r="B496" s="496" t="s">
        <v>276</v>
      </c>
      <c r="C496" s="502"/>
      <c r="D496" s="5">
        <v>20000</v>
      </c>
      <c r="E496" s="5">
        <f>E497</f>
        <v>3995</v>
      </c>
      <c r="F496" s="498">
        <f>E496/D496*100</f>
        <v>19.975000000000001</v>
      </c>
      <c r="G496" s="499"/>
    </row>
    <row r="497" spans="1:7" x14ac:dyDescent="0.25">
      <c r="A497" s="4">
        <v>372</v>
      </c>
      <c r="B497" s="377" t="s">
        <v>103</v>
      </c>
      <c r="C497" s="378"/>
      <c r="D497" s="5"/>
      <c r="E497" s="5">
        <f>E498</f>
        <v>3995</v>
      </c>
      <c r="F497" s="379"/>
      <c r="G497" s="380"/>
    </row>
    <row r="498" spans="1:7" s="114" customFormat="1" x14ac:dyDescent="0.25">
      <c r="A498" s="409">
        <v>3721</v>
      </c>
      <c r="B498" s="410" t="s">
        <v>82</v>
      </c>
      <c r="C498" s="115"/>
      <c r="D498" s="113"/>
      <c r="E498" s="113">
        <v>3995</v>
      </c>
      <c r="F498" s="116"/>
      <c r="G498" s="117"/>
    </row>
    <row r="499" spans="1:7" x14ac:dyDescent="0.25">
      <c r="A499" s="4">
        <v>38</v>
      </c>
      <c r="B499" s="496" t="s">
        <v>84</v>
      </c>
      <c r="C499" s="502"/>
      <c r="D499" s="5">
        <v>1000</v>
      </c>
      <c r="E499" s="5"/>
      <c r="F499" s="498"/>
      <c r="G499" s="499"/>
    </row>
    <row r="500" spans="1:7" x14ac:dyDescent="0.25">
      <c r="A500" s="4">
        <v>383</v>
      </c>
      <c r="B500" s="377" t="s">
        <v>277</v>
      </c>
      <c r="C500" s="378"/>
      <c r="D500" s="5"/>
      <c r="E500" s="5"/>
      <c r="F500" s="379"/>
      <c r="G500" s="380"/>
    </row>
    <row r="501" spans="1:7" s="415" customFormat="1" x14ac:dyDescent="0.25">
      <c r="A501" s="409">
        <v>3831</v>
      </c>
      <c r="B501" s="410" t="s">
        <v>278</v>
      </c>
      <c r="C501" s="411"/>
      <c r="D501" s="412"/>
      <c r="E501" s="412"/>
      <c r="F501" s="413"/>
      <c r="G501" s="414"/>
    </row>
    <row r="502" spans="1:7" s="194" customFormat="1" x14ac:dyDescent="0.25">
      <c r="A502" s="195"/>
      <c r="B502" s="196"/>
      <c r="C502" s="197"/>
      <c r="D502" s="198"/>
      <c r="E502" s="198"/>
      <c r="F502" s="199"/>
      <c r="G502" s="200"/>
    </row>
    <row r="503" spans="1:7" s="40" customFormat="1" ht="30" customHeight="1" x14ac:dyDescent="0.25">
      <c r="A503" s="256" t="s">
        <v>171</v>
      </c>
      <c r="B503" s="491" t="s">
        <v>175</v>
      </c>
      <c r="C503" s="492"/>
      <c r="D503" s="257" t="s">
        <v>324</v>
      </c>
      <c r="E503" s="257" t="s">
        <v>330</v>
      </c>
      <c r="F503" s="491" t="s">
        <v>99</v>
      </c>
      <c r="G503" s="493"/>
    </row>
    <row r="504" spans="1:7" x14ac:dyDescent="0.25">
      <c r="A504" s="38">
        <v>1</v>
      </c>
      <c r="B504" s="494">
        <v>2</v>
      </c>
      <c r="C504" s="495"/>
      <c r="D504" s="38">
        <v>4</v>
      </c>
      <c r="E504" s="38">
        <v>5</v>
      </c>
      <c r="F504" s="494">
        <v>6</v>
      </c>
      <c r="G504" s="495"/>
    </row>
    <row r="505" spans="1:7" s="40" customFormat="1" x14ac:dyDescent="0.25">
      <c r="A505" s="103"/>
      <c r="B505" s="246" t="s">
        <v>281</v>
      </c>
      <c r="C505" s="191"/>
      <c r="D505" s="41">
        <f>D509</f>
        <v>35000</v>
      </c>
      <c r="E505" s="41">
        <v>0</v>
      </c>
      <c r="F505" s="248"/>
      <c r="G505" s="249"/>
    </row>
    <row r="506" spans="1:7" s="71" customFormat="1" x14ac:dyDescent="0.25">
      <c r="A506" s="356"/>
      <c r="B506" s="357" t="s">
        <v>254</v>
      </c>
      <c r="C506" s="73"/>
      <c r="D506" s="358">
        <f>D509</f>
        <v>35000</v>
      </c>
      <c r="E506" s="359"/>
      <c r="F506" s="360"/>
      <c r="G506" s="361"/>
    </row>
    <row r="507" spans="1:7" s="255" customFormat="1" x14ac:dyDescent="0.25">
      <c r="A507" s="250" t="s">
        <v>133</v>
      </c>
      <c r="B507" s="251" t="s">
        <v>132</v>
      </c>
      <c r="C507" s="252"/>
      <c r="D507" s="253">
        <v>30000</v>
      </c>
      <c r="E507" s="253"/>
      <c r="F507" s="254"/>
      <c r="G507" s="249"/>
    </row>
    <row r="508" spans="1:7" s="255" customFormat="1" x14ac:dyDescent="0.25">
      <c r="A508" s="250" t="s">
        <v>135</v>
      </c>
      <c r="B508" s="251" t="s">
        <v>136</v>
      </c>
      <c r="C508" s="252"/>
      <c r="D508" s="253">
        <v>5000</v>
      </c>
      <c r="E508" s="253"/>
      <c r="F508" s="254"/>
      <c r="G508" s="382"/>
    </row>
    <row r="509" spans="1:7" s="40" customFormat="1" x14ac:dyDescent="0.25">
      <c r="A509" s="103">
        <v>4</v>
      </c>
      <c r="B509" s="246" t="s">
        <v>7</v>
      </c>
      <c r="C509" s="191"/>
      <c r="D509" s="41">
        <f>D510</f>
        <v>35000</v>
      </c>
      <c r="E509" s="41"/>
      <c r="F509" s="248"/>
      <c r="G509" s="249"/>
    </row>
    <row r="510" spans="1:7" s="185" customFormat="1" x14ac:dyDescent="0.25">
      <c r="A510" s="103">
        <v>41</v>
      </c>
      <c r="B510" s="246" t="s">
        <v>104</v>
      </c>
      <c r="C510" s="247"/>
      <c r="D510" s="41">
        <v>35000</v>
      </c>
      <c r="E510" s="41"/>
      <c r="F510" s="248"/>
      <c r="G510" s="249"/>
    </row>
    <row r="511" spans="1:7" s="185" customFormat="1" x14ac:dyDescent="0.25">
      <c r="A511" s="103">
        <v>412</v>
      </c>
      <c r="B511" s="246" t="s">
        <v>359</v>
      </c>
      <c r="C511" s="247"/>
      <c r="D511" s="41"/>
      <c r="E511" s="41"/>
      <c r="F511" s="248"/>
      <c r="G511" s="249"/>
    </row>
    <row r="512" spans="1:7" s="40" customFormat="1" x14ac:dyDescent="0.25">
      <c r="A512" s="189">
        <v>4126</v>
      </c>
      <c r="B512" s="190" t="s">
        <v>360</v>
      </c>
      <c r="C512" s="191"/>
      <c r="D512" s="121"/>
      <c r="E512" s="121"/>
      <c r="F512" s="192"/>
      <c r="G512" s="193"/>
    </row>
    <row r="513" spans="1:94" s="40" customFormat="1" x14ac:dyDescent="0.25">
      <c r="A513" s="189"/>
      <c r="B513" s="383"/>
      <c r="C513" s="384"/>
      <c r="D513" s="121"/>
      <c r="E513" s="121"/>
      <c r="F513" s="385"/>
      <c r="G513" s="386"/>
    </row>
    <row r="514" spans="1:94" s="314" customFormat="1" ht="15.75" customHeight="1" x14ac:dyDescent="0.25">
      <c r="A514" s="308"/>
      <c r="B514" s="310" t="s">
        <v>282</v>
      </c>
      <c r="C514" s="311"/>
      <c r="D514" s="309">
        <f>+D516+D527+D542+D548+D556+D563</f>
        <v>3727400</v>
      </c>
      <c r="E514" s="309">
        <f>+E516+E527</f>
        <v>671707.37</v>
      </c>
      <c r="F514" s="312"/>
      <c r="G514" s="313">
        <f>E514/D514*100</f>
        <v>18.020801899447335</v>
      </c>
    </row>
    <row r="515" spans="1:94" x14ac:dyDescent="0.25">
      <c r="A515" s="45"/>
      <c r="B515" s="140"/>
      <c r="C515" s="46"/>
      <c r="D515" s="47"/>
      <c r="E515" s="47"/>
      <c r="F515" s="48"/>
      <c r="G515" s="49"/>
    </row>
    <row r="516" spans="1:94" x14ac:dyDescent="0.25">
      <c r="A516" s="4"/>
      <c r="B516" s="496" t="s">
        <v>338</v>
      </c>
      <c r="C516" s="502"/>
      <c r="D516" s="5">
        <f>D519</f>
        <v>10000</v>
      </c>
      <c r="E516" s="5">
        <f>E519</f>
        <v>15347.5</v>
      </c>
      <c r="F516" s="498">
        <f>E516/D516*100</f>
        <v>153.47499999999999</v>
      </c>
      <c r="G516" s="499"/>
    </row>
    <row r="517" spans="1:94" s="71" customFormat="1" x14ac:dyDescent="0.25">
      <c r="A517" s="356"/>
      <c r="B517" s="357" t="s">
        <v>254</v>
      </c>
      <c r="C517" s="73"/>
      <c r="D517" s="358">
        <f>D519</f>
        <v>10000</v>
      </c>
      <c r="E517" s="359">
        <f>E519</f>
        <v>15347.5</v>
      </c>
      <c r="F517" s="360"/>
      <c r="G517" s="361">
        <f>E517/D517*100</f>
        <v>153.47499999999999</v>
      </c>
    </row>
    <row r="518" spans="1:94" s="71" customFormat="1" x14ac:dyDescent="0.25">
      <c r="A518" s="65" t="s">
        <v>133</v>
      </c>
      <c r="B518" s="66" t="s">
        <v>132</v>
      </c>
      <c r="C518" s="67"/>
      <c r="D518" s="68">
        <f>D519</f>
        <v>10000</v>
      </c>
      <c r="E518" s="68">
        <f>E519</f>
        <v>15347.5</v>
      </c>
      <c r="F518" s="69"/>
      <c r="G518" s="70">
        <f>E518/D518*100</f>
        <v>153.47499999999999</v>
      </c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</row>
    <row r="519" spans="1:94" x14ac:dyDescent="0.25">
      <c r="A519" s="4">
        <v>4</v>
      </c>
      <c r="B519" s="496" t="s">
        <v>7</v>
      </c>
      <c r="C519" s="502"/>
      <c r="D519" s="5">
        <f>D520</f>
        <v>10000</v>
      </c>
      <c r="E519" s="5">
        <f>E520</f>
        <v>15347.5</v>
      </c>
      <c r="F519" s="498">
        <f>E519/D519*100</f>
        <v>153.47499999999999</v>
      </c>
      <c r="G519" s="499"/>
    </row>
    <row r="520" spans="1:94" x14ac:dyDescent="0.25">
      <c r="A520" s="4">
        <v>42</v>
      </c>
      <c r="B520" s="496" t="s">
        <v>100</v>
      </c>
      <c r="C520" s="502"/>
      <c r="D520" s="5">
        <v>10000</v>
      </c>
      <c r="E520" s="5">
        <f>E521</f>
        <v>15347.5</v>
      </c>
      <c r="F520" s="498">
        <f>E520/D520*100</f>
        <v>153.47499999999999</v>
      </c>
      <c r="G520" s="499"/>
    </row>
    <row r="521" spans="1:94" s="50" customFormat="1" x14ac:dyDescent="0.25">
      <c r="A521" s="4">
        <v>422</v>
      </c>
      <c r="B521" s="496" t="s">
        <v>89</v>
      </c>
      <c r="C521" s="497"/>
      <c r="D521" s="5"/>
      <c r="E521" s="5">
        <f>+E523+E522</f>
        <v>15347.5</v>
      </c>
      <c r="F521" s="498"/>
      <c r="G521" s="499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</row>
    <row r="522" spans="1:94" s="486" customFormat="1" x14ac:dyDescent="0.25">
      <c r="A522" s="481">
        <v>4221</v>
      </c>
      <c r="B522" s="480" t="s">
        <v>351</v>
      </c>
      <c r="C522" s="482"/>
      <c r="D522" s="483"/>
      <c r="E522" s="483">
        <v>2342.5</v>
      </c>
      <c r="F522" s="484"/>
      <c r="G522" s="485"/>
    </row>
    <row r="523" spans="1:94" s="107" customFormat="1" x14ac:dyDescent="0.25">
      <c r="A523" s="105">
        <v>4227</v>
      </c>
      <c r="B523" s="135" t="s">
        <v>90</v>
      </c>
      <c r="C523" s="108"/>
      <c r="D523" s="106"/>
      <c r="E523" s="106">
        <v>13005</v>
      </c>
      <c r="F523" s="109"/>
      <c r="G523" s="110"/>
    </row>
    <row r="524" spans="1:94" s="18" customFormat="1" ht="15.75" customHeight="1" x14ac:dyDescent="0.25">
      <c r="A524" s="4"/>
      <c r="B524" s="240"/>
      <c r="C524" s="241"/>
      <c r="D524" s="5"/>
      <c r="E524" s="5"/>
      <c r="F524" s="238"/>
      <c r="G524" s="239"/>
    </row>
    <row r="525" spans="1:94" s="40" customFormat="1" ht="30" customHeight="1" x14ac:dyDescent="0.25">
      <c r="A525" s="256" t="s">
        <v>171</v>
      </c>
      <c r="B525" s="491" t="s">
        <v>175</v>
      </c>
      <c r="C525" s="492"/>
      <c r="D525" s="257" t="s">
        <v>324</v>
      </c>
      <c r="E525" s="257" t="s">
        <v>330</v>
      </c>
      <c r="F525" s="491" t="s">
        <v>99</v>
      </c>
      <c r="G525" s="493"/>
    </row>
    <row r="526" spans="1:94" x14ac:dyDescent="0.25">
      <c r="A526" s="38">
        <v>1</v>
      </c>
      <c r="B526" s="494">
        <v>2</v>
      </c>
      <c r="C526" s="495"/>
      <c r="D526" s="38">
        <v>4</v>
      </c>
      <c r="E526" s="38">
        <v>5</v>
      </c>
      <c r="F526" s="494">
        <v>6</v>
      </c>
      <c r="G526" s="495"/>
    </row>
    <row r="527" spans="1:94" x14ac:dyDescent="0.25">
      <c r="A527" s="4"/>
      <c r="B527" s="496" t="s">
        <v>339</v>
      </c>
      <c r="C527" s="502"/>
      <c r="D527" s="5">
        <f>D537+D531</f>
        <v>3397000</v>
      </c>
      <c r="E527" s="5">
        <f>E531+E537</f>
        <v>656359.87</v>
      </c>
      <c r="F527" s="498">
        <f>E527/D527*100</f>
        <v>19.321750662349132</v>
      </c>
      <c r="G527" s="499"/>
    </row>
    <row r="528" spans="1:94" s="71" customFormat="1" x14ac:dyDescent="0.25">
      <c r="A528" s="356"/>
      <c r="B528" s="357" t="s">
        <v>254</v>
      </c>
      <c r="C528" s="73"/>
      <c r="D528" s="358">
        <f>D537+D531</f>
        <v>3397000</v>
      </c>
      <c r="E528" s="359">
        <f>E531+E537</f>
        <v>656359.87</v>
      </c>
      <c r="F528" s="360"/>
      <c r="G528" s="361">
        <f>E528/D528*100</f>
        <v>19.321750662349132</v>
      </c>
    </row>
    <row r="529" spans="1:94" s="71" customFormat="1" x14ac:dyDescent="0.25">
      <c r="A529" s="65" t="s">
        <v>133</v>
      </c>
      <c r="B529" s="66" t="s">
        <v>132</v>
      </c>
      <c r="C529" s="67"/>
      <c r="D529" s="68">
        <v>500000</v>
      </c>
      <c r="E529" s="68"/>
      <c r="F529" s="69"/>
      <c r="G529" s="70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</row>
    <row r="530" spans="1:94" s="71" customFormat="1" x14ac:dyDescent="0.25">
      <c r="A530" s="65" t="s">
        <v>135</v>
      </c>
      <c r="B530" s="66" t="s">
        <v>136</v>
      </c>
      <c r="C530" s="67"/>
      <c r="D530" s="68">
        <v>2897000</v>
      </c>
      <c r="E530" s="68">
        <v>656359.87</v>
      </c>
      <c r="F530" s="69"/>
      <c r="G530" s="70">
        <f t="shared" ref="G530" si="67">E530/D530*100</f>
        <v>22.656536762167757</v>
      </c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</row>
    <row r="531" spans="1:94" x14ac:dyDescent="0.25">
      <c r="A531" s="4">
        <v>3</v>
      </c>
      <c r="B531" s="451" t="s">
        <v>6</v>
      </c>
      <c r="C531" s="452"/>
      <c r="D531" s="5">
        <f>D532</f>
        <v>1097000</v>
      </c>
      <c r="E531" s="5">
        <f>E532</f>
        <v>192462.24000000002</v>
      </c>
      <c r="F531" s="453"/>
      <c r="G531" s="454">
        <f t="shared" ref="G531:G532" si="68">E531/D531*100</f>
        <v>17.544415679124889</v>
      </c>
    </row>
    <row r="532" spans="1:94" s="18" customFormat="1" x14ac:dyDescent="0.25">
      <c r="A532" s="4">
        <v>36</v>
      </c>
      <c r="B532" s="451" t="s">
        <v>102</v>
      </c>
      <c r="C532" s="455"/>
      <c r="D532" s="5">
        <v>1097000</v>
      </c>
      <c r="E532" s="5">
        <f>E533+E535</f>
        <v>192462.24000000002</v>
      </c>
      <c r="F532" s="453"/>
      <c r="G532" s="454">
        <f t="shared" si="68"/>
        <v>17.544415679124889</v>
      </c>
    </row>
    <row r="533" spans="1:94" s="18" customFormat="1" x14ac:dyDescent="0.25">
      <c r="A533" s="4">
        <v>363</v>
      </c>
      <c r="B533" s="473" t="s">
        <v>311</v>
      </c>
      <c r="C533" s="476"/>
      <c r="D533" s="5"/>
      <c r="E533" s="5">
        <f>E534</f>
        <v>8018.45</v>
      </c>
      <c r="F533" s="474"/>
      <c r="G533" s="475"/>
    </row>
    <row r="534" spans="1:94" s="486" customFormat="1" x14ac:dyDescent="0.25">
      <c r="A534" s="481">
        <v>3632</v>
      </c>
      <c r="B534" s="480" t="s">
        <v>350</v>
      </c>
      <c r="C534" s="482"/>
      <c r="D534" s="483"/>
      <c r="E534" s="483">
        <v>8018.45</v>
      </c>
      <c r="F534" s="484"/>
      <c r="G534" s="485"/>
    </row>
    <row r="535" spans="1:94" s="18" customFormat="1" x14ac:dyDescent="0.25">
      <c r="A535" s="4">
        <v>366</v>
      </c>
      <c r="B535" s="457" t="s">
        <v>123</v>
      </c>
      <c r="C535" s="461"/>
      <c r="D535" s="5"/>
      <c r="E535" s="5">
        <f>E536</f>
        <v>184443.79</v>
      </c>
      <c r="F535" s="459"/>
      <c r="G535" s="460"/>
    </row>
    <row r="536" spans="1:94" s="486" customFormat="1" x14ac:dyDescent="0.25">
      <c r="A536" s="481">
        <v>3662</v>
      </c>
      <c r="B536" s="480" t="s">
        <v>219</v>
      </c>
      <c r="C536" s="482"/>
      <c r="D536" s="483"/>
      <c r="E536" s="483">
        <v>184443.79</v>
      </c>
      <c r="F536" s="484"/>
      <c r="G536" s="485"/>
    </row>
    <row r="537" spans="1:94" x14ac:dyDescent="0.25">
      <c r="A537" s="4">
        <v>4</v>
      </c>
      <c r="B537" s="496" t="s">
        <v>7</v>
      </c>
      <c r="C537" s="502"/>
      <c r="D537" s="5">
        <f>D538</f>
        <v>2300000</v>
      </c>
      <c r="E537" s="5">
        <f>E538</f>
        <v>463897.63</v>
      </c>
      <c r="F537" s="498">
        <f>E537/D537*100</f>
        <v>20.169462173913043</v>
      </c>
      <c r="G537" s="499"/>
    </row>
    <row r="538" spans="1:94" x14ac:dyDescent="0.25">
      <c r="A538" s="4">
        <v>42</v>
      </c>
      <c r="B538" s="496" t="s">
        <v>100</v>
      </c>
      <c r="C538" s="502"/>
      <c r="D538" s="5">
        <v>2300000</v>
      </c>
      <c r="E538" s="5">
        <f>E539</f>
        <v>463897.63</v>
      </c>
      <c r="F538" s="498">
        <f>E538/D538*100</f>
        <v>20.169462173913043</v>
      </c>
      <c r="G538" s="499"/>
    </row>
    <row r="539" spans="1:94" s="50" customFormat="1" x14ac:dyDescent="0.25">
      <c r="A539" s="4">
        <v>421</v>
      </c>
      <c r="B539" s="496" t="s">
        <v>87</v>
      </c>
      <c r="C539" s="497"/>
      <c r="D539" s="5"/>
      <c r="E539" s="5">
        <f>E540</f>
        <v>463897.63</v>
      </c>
      <c r="F539" s="498"/>
      <c r="G539" s="49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</row>
    <row r="540" spans="1:94" s="107" customFormat="1" x14ac:dyDescent="0.25">
      <c r="A540" s="105">
        <v>4214</v>
      </c>
      <c r="B540" s="410" t="s">
        <v>283</v>
      </c>
      <c r="C540" s="108"/>
      <c r="D540" s="106"/>
      <c r="E540" s="106">
        <v>463897.63</v>
      </c>
      <c r="F540" s="109"/>
      <c r="G540" s="110"/>
    </row>
    <row r="541" spans="1:94" s="107" customFormat="1" x14ac:dyDescent="0.25">
      <c r="A541" s="105"/>
      <c r="B541" s="410"/>
      <c r="C541" s="108"/>
      <c r="D541" s="106"/>
      <c r="E541" s="106"/>
      <c r="F541" s="109"/>
      <c r="G541" s="110"/>
    </row>
    <row r="542" spans="1:94" x14ac:dyDescent="0.25">
      <c r="A542" s="4"/>
      <c r="B542" s="496" t="s">
        <v>353</v>
      </c>
      <c r="C542" s="502"/>
      <c r="D542" s="5">
        <f>D545</f>
        <v>100000</v>
      </c>
      <c r="E542" s="5">
        <v>0</v>
      </c>
      <c r="F542" s="498"/>
      <c r="G542" s="499"/>
    </row>
    <row r="543" spans="1:94" s="71" customFormat="1" x14ac:dyDescent="0.25">
      <c r="A543" s="356"/>
      <c r="B543" s="357" t="s">
        <v>254</v>
      </c>
      <c r="C543" s="73"/>
      <c r="D543" s="358">
        <f>D545</f>
        <v>100000</v>
      </c>
      <c r="E543" s="359">
        <v>0</v>
      </c>
      <c r="F543" s="360"/>
      <c r="G543" s="361"/>
    </row>
    <row r="544" spans="1:94" s="71" customFormat="1" x14ac:dyDescent="0.25">
      <c r="A544" s="65" t="s">
        <v>135</v>
      </c>
      <c r="B544" s="66" t="s">
        <v>136</v>
      </c>
      <c r="C544" s="67"/>
      <c r="D544" s="68">
        <v>100000</v>
      </c>
      <c r="E544" s="68">
        <v>0</v>
      </c>
      <c r="F544" s="69"/>
      <c r="G544" s="70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</row>
    <row r="545" spans="1:94" x14ac:dyDescent="0.25">
      <c r="A545" s="4">
        <v>4</v>
      </c>
      <c r="B545" s="496" t="s">
        <v>7</v>
      </c>
      <c r="C545" s="502"/>
      <c r="D545" s="5">
        <f>D546</f>
        <v>100000</v>
      </c>
      <c r="E545" s="5">
        <v>0</v>
      </c>
      <c r="F545" s="498"/>
      <c r="G545" s="499"/>
    </row>
    <row r="546" spans="1:94" x14ac:dyDescent="0.25">
      <c r="A546" s="4">
        <v>45</v>
      </c>
      <c r="B546" s="496" t="s">
        <v>125</v>
      </c>
      <c r="C546" s="502"/>
      <c r="D546" s="5">
        <v>100000</v>
      </c>
      <c r="E546" s="5"/>
      <c r="F546" s="498"/>
      <c r="G546" s="499"/>
    </row>
    <row r="547" spans="1:94" s="50" customFormat="1" x14ac:dyDescent="0.25">
      <c r="A547" s="4"/>
      <c r="B547" s="496"/>
      <c r="C547" s="497"/>
      <c r="D547" s="5"/>
      <c r="E547" s="5"/>
      <c r="F547" s="498"/>
      <c r="G547" s="499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</row>
    <row r="548" spans="1:94" x14ac:dyDescent="0.25">
      <c r="A548" s="4"/>
      <c r="B548" s="496" t="s">
        <v>340</v>
      </c>
      <c r="C548" s="502"/>
      <c r="D548" s="5">
        <f>D551</f>
        <v>44000</v>
      </c>
      <c r="E548" s="5">
        <v>0</v>
      </c>
      <c r="F548" s="498"/>
      <c r="G548" s="499"/>
    </row>
    <row r="549" spans="1:94" s="71" customFormat="1" x14ac:dyDescent="0.25">
      <c r="A549" s="356"/>
      <c r="B549" s="357" t="s">
        <v>254</v>
      </c>
      <c r="C549" s="73"/>
      <c r="D549" s="358">
        <f>D551</f>
        <v>44000</v>
      </c>
      <c r="E549" s="359">
        <v>0</v>
      </c>
      <c r="F549" s="360"/>
      <c r="G549" s="361"/>
    </row>
    <row r="550" spans="1:94" s="71" customFormat="1" x14ac:dyDescent="0.25">
      <c r="A550" s="65" t="s">
        <v>135</v>
      </c>
      <c r="B550" s="66" t="s">
        <v>136</v>
      </c>
      <c r="C550" s="67"/>
      <c r="D550" s="68">
        <f>D551</f>
        <v>44000</v>
      </c>
      <c r="E550" s="68">
        <v>0</v>
      </c>
      <c r="F550" s="69"/>
      <c r="G550" s="7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</row>
    <row r="551" spans="1:94" x14ac:dyDescent="0.25">
      <c r="A551" s="4">
        <v>4</v>
      </c>
      <c r="B551" s="496" t="s">
        <v>7</v>
      </c>
      <c r="C551" s="502"/>
      <c r="D551" s="5">
        <f>D552</f>
        <v>44000</v>
      </c>
      <c r="E551" s="5">
        <v>0</v>
      </c>
      <c r="F551" s="498"/>
      <c r="G551" s="499"/>
    </row>
    <row r="552" spans="1:94" x14ac:dyDescent="0.25">
      <c r="A552" s="4">
        <v>42</v>
      </c>
      <c r="B552" s="496" t="s">
        <v>100</v>
      </c>
      <c r="C552" s="502"/>
      <c r="D552" s="5">
        <v>44000</v>
      </c>
      <c r="E552" s="5"/>
      <c r="F552" s="498"/>
      <c r="G552" s="499"/>
    </row>
    <row r="553" spans="1:94" s="107" customFormat="1" x14ac:dyDescent="0.25">
      <c r="A553" s="105"/>
      <c r="B553" s="410"/>
      <c r="C553" s="108"/>
      <c r="D553" s="106"/>
      <c r="E553" s="106"/>
      <c r="F553" s="109"/>
      <c r="G553" s="110"/>
    </row>
    <row r="554" spans="1:94" s="40" customFormat="1" ht="30" customHeight="1" x14ac:dyDescent="0.25">
      <c r="A554" s="256" t="s">
        <v>171</v>
      </c>
      <c r="B554" s="491" t="s">
        <v>175</v>
      </c>
      <c r="C554" s="492"/>
      <c r="D554" s="257" t="s">
        <v>324</v>
      </c>
      <c r="E554" s="257" t="s">
        <v>330</v>
      </c>
      <c r="F554" s="491" t="s">
        <v>99</v>
      </c>
      <c r="G554" s="493"/>
    </row>
    <row r="555" spans="1:94" x14ac:dyDescent="0.25">
      <c r="A555" s="38">
        <v>1</v>
      </c>
      <c r="B555" s="494">
        <v>2</v>
      </c>
      <c r="C555" s="495"/>
      <c r="D555" s="38">
        <v>4</v>
      </c>
      <c r="E555" s="38">
        <v>5</v>
      </c>
      <c r="F555" s="494">
        <v>6</v>
      </c>
      <c r="G555" s="495"/>
    </row>
    <row r="556" spans="1:94" x14ac:dyDescent="0.25">
      <c r="A556" s="4"/>
      <c r="B556" s="496" t="s">
        <v>341</v>
      </c>
      <c r="C556" s="502"/>
      <c r="D556" s="5">
        <f>D561</f>
        <v>132400</v>
      </c>
      <c r="E556" s="5">
        <v>0</v>
      </c>
      <c r="F556" s="498"/>
      <c r="G556" s="499"/>
    </row>
    <row r="557" spans="1:94" x14ac:dyDescent="0.25">
      <c r="A557" s="4"/>
      <c r="B557" s="451" t="s">
        <v>342</v>
      </c>
      <c r="C557" s="455"/>
      <c r="D557" s="5"/>
      <c r="E557" s="5"/>
      <c r="F557" s="453"/>
      <c r="G557" s="454"/>
    </row>
    <row r="558" spans="1:94" s="71" customFormat="1" x14ac:dyDescent="0.25">
      <c r="A558" s="356"/>
      <c r="B558" s="357" t="s">
        <v>254</v>
      </c>
      <c r="C558" s="73"/>
      <c r="D558" s="358">
        <f>D561</f>
        <v>132400</v>
      </c>
      <c r="E558" s="359">
        <v>0</v>
      </c>
      <c r="F558" s="360"/>
      <c r="G558" s="361"/>
    </row>
    <row r="559" spans="1:94" s="71" customFormat="1" x14ac:dyDescent="0.25">
      <c r="A559" s="65" t="s">
        <v>133</v>
      </c>
      <c r="B559" s="66" t="s">
        <v>132</v>
      </c>
      <c r="C559" s="67"/>
      <c r="D559" s="68">
        <v>12400</v>
      </c>
      <c r="E559" s="68">
        <v>0</v>
      </c>
      <c r="F559" s="69"/>
      <c r="G559" s="70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</row>
    <row r="560" spans="1:94" s="71" customFormat="1" x14ac:dyDescent="0.25">
      <c r="A560" s="65" t="s">
        <v>135</v>
      </c>
      <c r="B560" s="66" t="s">
        <v>136</v>
      </c>
      <c r="C560" s="67"/>
      <c r="D560" s="68">
        <v>120000</v>
      </c>
      <c r="E560" s="68">
        <v>0</v>
      </c>
      <c r="F560" s="69"/>
      <c r="G560" s="7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</row>
    <row r="561" spans="1:94" x14ac:dyDescent="0.25">
      <c r="A561" s="4">
        <v>4</v>
      </c>
      <c r="B561" s="496" t="s">
        <v>7</v>
      </c>
      <c r="C561" s="502"/>
      <c r="D561" s="5">
        <f>D562</f>
        <v>132400</v>
      </c>
      <c r="E561" s="5">
        <v>0</v>
      </c>
      <c r="F561" s="498"/>
      <c r="G561" s="499"/>
    </row>
    <row r="562" spans="1:94" x14ac:dyDescent="0.25">
      <c r="A562" s="4">
        <v>42</v>
      </c>
      <c r="B562" s="496" t="s">
        <v>100</v>
      </c>
      <c r="C562" s="502"/>
      <c r="D562" s="5">
        <v>132400</v>
      </c>
      <c r="E562" s="5"/>
      <c r="F562" s="498"/>
      <c r="G562" s="499"/>
    </row>
    <row r="563" spans="1:94" x14ac:dyDescent="0.25">
      <c r="A563" s="4"/>
      <c r="B563" s="496" t="s">
        <v>343</v>
      </c>
      <c r="C563" s="502"/>
      <c r="D563" s="5">
        <f>D566</f>
        <v>44000</v>
      </c>
      <c r="E563" s="5">
        <v>0</v>
      </c>
      <c r="F563" s="498"/>
      <c r="G563" s="499"/>
    </row>
    <row r="564" spans="1:94" s="71" customFormat="1" x14ac:dyDescent="0.25">
      <c r="A564" s="356"/>
      <c r="B564" s="357" t="s">
        <v>254</v>
      </c>
      <c r="C564" s="73"/>
      <c r="D564" s="358">
        <f>D566</f>
        <v>44000</v>
      </c>
      <c r="E564" s="359">
        <v>0</v>
      </c>
      <c r="F564" s="360"/>
      <c r="G564" s="361"/>
    </row>
    <row r="565" spans="1:94" s="71" customFormat="1" x14ac:dyDescent="0.25">
      <c r="A565" s="65" t="s">
        <v>135</v>
      </c>
      <c r="B565" s="66" t="s">
        <v>136</v>
      </c>
      <c r="C565" s="67"/>
      <c r="D565" s="68">
        <f>D566</f>
        <v>44000</v>
      </c>
      <c r="E565" s="68">
        <v>0</v>
      </c>
      <c r="F565" s="69"/>
      <c r="G565" s="70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</row>
    <row r="566" spans="1:94" x14ac:dyDescent="0.25">
      <c r="A566" s="4">
        <v>4</v>
      </c>
      <c r="B566" s="496" t="s">
        <v>7</v>
      </c>
      <c r="C566" s="502"/>
      <c r="D566" s="5">
        <f>D567</f>
        <v>44000</v>
      </c>
      <c r="E566" s="5">
        <v>0</v>
      </c>
      <c r="F566" s="498"/>
      <c r="G566" s="499"/>
    </row>
    <row r="567" spans="1:94" x14ac:dyDescent="0.25">
      <c r="A567" s="4">
        <v>42</v>
      </c>
      <c r="B567" s="496" t="s">
        <v>100</v>
      </c>
      <c r="C567" s="502"/>
      <c r="D567" s="5">
        <v>44000</v>
      </c>
      <c r="E567" s="5"/>
      <c r="F567" s="498"/>
      <c r="G567" s="499"/>
    </row>
    <row r="568" spans="1:94" x14ac:dyDescent="0.25">
      <c r="A568" s="4"/>
      <c r="B568" s="457"/>
      <c r="C568" s="461"/>
      <c r="D568" s="5"/>
      <c r="E568" s="5"/>
      <c r="F568" s="459"/>
      <c r="G568" s="460"/>
    </row>
    <row r="569" spans="1:94" s="297" customFormat="1" x14ac:dyDescent="0.25">
      <c r="A569" s="295"/>
      <c r="B569" s="523" t="s">
        <v>209</v>
      </c>
      <c r="C569" s="524"/>
      <c r="D569" s="296">
        <f>D570</f>
        <v>5262000</v>
      </c>
      <c r="E569" s="296">
        <f>E570</f>
        <v>3059576.8900000006</v>
      </c>
      <c r="F569" s="525">
        <f t="shared" ref="F569:F571" si="69">E569/D569*100</f>
        <v>58.144752755606241</v>
      </c>
      <c r="G569" s="526"/>
    </row>
    <row r="570" spans="1:94" s="422" customFormat="1" x14ac:dyDescent="0.25">
      <c r="A570" s="419"/>
      <c r="B570" s="531" t="s">
        <v>284</v>
      </c>
      <c r="C570" s="532"/>
      <c r="D570" s="420">
        <f>D571+D578+D621+D635+D658</f>
        <v>5262000</v>
      </c>
      <c r="E570" s="420">
        <f>E571+E578+E621+E635+E658</f>
        <v>3059576.8900000006</v>
      </c>
      <c r="F570" s="533">
        <f t="shared" si="69"/>
        <v>58.144752755606241</v>
      </c>
      <c r="G570" s="534"/>
      <c r="H570" s="421"/>
      <c r="I570" s="421"/>
      <c r="J570" s="421"/>
      <c r="K570" s="421"/>
      <c r="L570" s="421"/>
      <c r="M570" s="421"/>
      <c r="N570" s="421"/>
      <c r="O570" s="421"/>
      <c r="P570" s="421"/>
      <c r="Q570" s="421"/>
      <c r="R570" s="421"/>
      <c r="S570" s="421"/>
      <c r="T570" s="421"/>
      <c r="U570" s="421"/>
      <c r="V570" s="421"/>
      <c r="W570" s="421"/>
      <c r="X570" s="421"/>
      <c r="Y570" s="421"/>
      <c r="Z570" s="421"/>
      <c r="AA570" s="421"/>
      <c r="AB570" s="421"/>
      <c r="AC570" s="421"/>
      <c r="AD570" s="421"/>
      <c r="AE570" s="421"/>
      <c r="AF570" s="421"/>
      <c r="AG570" s="421"/>
      <c r="AH570" s="421"/>
      <c r="AI570" s="421"/>
      <c r="AJ570" s="421"/>
      <c r="AK570" s="421"/>
      <c r="AL570" s="421"/>
      <c r="AM570" s="421"/>
      <c r="AN570" s="421"/>
      <c r="AO570" s="421"/>
      <c r="AP570" s="421"/>
      <c r="AQ570" s="421"/>
      <c r="AR570" s="421"/>
      <c r="AS570" s="421"/>
      <c r="AT570" s="421"/>
      <c r="AU570" s="421"/>
      <c r="AV570" s="421"/>
      <c r="AW570" s="421"/>
      <c r="AX570" s="421"/>
      <c r="AY570" s="421"/>
      <c r="AZ570" s="421"/>
      <c r="BA570" s="421"/>
      <c r="BB570" s="421"/>
      <c r="BC570" s="421"/>
      <c r="BD570" s="421"/>
      <c r="BE570" s="421"/>
      <c r="BF570" s="421"/>
      <c r="BG570" s="421"/>
      <c r="BH570" s="421"/>
      <c r="BI570" s="421"/>
      <c r="BJ570" s="421"/>
      <c r="BK570" s="421"/>
      <c r="BL570" s="421"/>
      <c r="BM570" s="421"/>
      <c r="BN570" s="421"/>
      <c r="BO570" s="421"/>
      <c r="BP570" s="421"/>
      <c r="BQ570" s="421"/>
      <c r="BR570" s="421"/>
      <c r="BS570" s="421"/>
      <c r="BT570" s="421"/>
      <c r="BU570" s="421"/>
      <c r="BV570" s="421"/>
      <c r="BW570" s="421"/>
      <c r="BX570" s="421"/>
      <c r="BY570" s="421"/>
      <c r="BZ570" s="421"/>
      <c r="CA570" s="421"/>
      <c r="CB570" s="421"/>
      <c r="CC570" s="421"/>
      <c r="CD570" s="421"/>
      <c r="CE570" s="421"/>
      <c r="CF570" s="421"/>
      <c r="CG570" s="421"/>
      <c r="CH570" s="421"/>
      <c r="CI570" s="421"/>
      <c r="CJ570" s="421"/>
      <c r="CK570" s="421"/>
      <c r="CL570" s="421"/>
      <c r="CM570" s="421"/>
      <c r="CN570" s="421"/>
      <c r="CO570" s="421"/>
      <c r="CP570" s="421"/>
    </row>
    <row r="571" spans="1:94" s="425" customFormat="1" x14ac:dyDescent="0.25">
      <c r="A571" s="423"/>
      <c r="B571" s="527" t="s">
        <v>285</v>
      </c>
      <c r="C571" s="528"/>
      <c r="D571" s="424">
        <f>D572</f>
        <v>300000</v>
      </c>
      <c r="E571" s="424">
        <f>E572</f>
        <v>0</v>
      </c>
      <c r="F571" s="529">
        <f t="shared" si="69"/>
        <v>0</v>
      </c>
      <c r="G571" s="530"/>
    </row>
    <row r="572" spans="1:94" s="432" customFormat="1" x14ac:dyDescent="0.25">
      <c r="A572" s="426"/>
      <c r="B572" s="427" t="s">
        <v>344</v>
      </c>
      <c r="C572" s="428"/>
      <c r="D572" s="429">
        <f>D575</f>
        <v>300000</v>
      </c>
      <c r="E572" s="429">
        <f>E575</f>
        <v>0</v>
      </c>
      <c r="F572" s="430"/>
      <c r="G572" s="431">
        <f>E572/D572*100</f>
        <v>0</v>
      </c>
    </row>
    <row r="573" spans="1:94" s="440" customFormat="1" x14ac:dyDescent="0.25">
      <c r="A573" s="433"/>
      <c r="B573" s="434" t="s">
        <v>256</v>
      </c>
      <c r="C573" s="435"/>
      <c r="D573" s="436">
        <f>D575</f>
        <v>300000</v>
      </c>
      <c r="E573" s="437">
        <f>E575</f>
        <v>0</v>
      </c>
      <c r="F573" s="438"/>
      <c r="G573" s="439">
        <f>E573/D573*100</f>
        <v>0</v>
      </c>
    </row>
    <row r="574" spans="1:94" s="446" customFormat="1" x14ac:dyDescent="0.25">
      <c r="A574" s="441" t="s">
        <v>133</v>
      </c>
      <c r="B574" s="442" t="s">
        <v>132</v>
      </c>
      <c r="C574" s="443"/>
      <c r="D574" s="444">
        <v>300000</v>
      </c>
      <c r="E574" s="444">
        <f>E575</f>
        <v>0</v>
      </c>
      <c r="F574" s="445"/>
      <c r="G574" s="431">
        <f t="shared" ref="G574:G575" si="70">E574/D574*100</f>
        <v>0</v>
      </c>
    </row>
    <row r="575" spans="1:94" s="40" customFormat="1" x14ac:dyDescent="0.25">
      <c r="A575" s="103">
        <v>3</v>
      </c>
      <c r="B575" s="341" t="s">
        <v>6</v>
      </c>
      <c r="C575" s="344"/>
      <c r="D575" s="41">
        <f>+D576</f>
        <v>300000</v>
      </c>
      <c r="E575" s="41">
        <f>+E576</f>
        <v>0</v>
      </c>
      <c r="F575" s="342"/>
      <c r="G575" s="343">
        <f t="shared" si="70"/>
        <v>0</v>
      </c>
    </row>
    <row r="576" spans="1:94" x14ac:dyDescent="0.25">
      <c r="A576" s="4">
        <v>35</v>
      </c>
      <c r="B576" s="496" t="s">
        <v>121</v>
      </c>
      <c r="C576" s="502"/>
      <c r="D576" s="5">
        <v>300000</v>
      </c>
      <c r="E576" s="5"/>
      <c r="F576" s="498"/>
      <c r="G576" s="499"/>
    </row>
    <row r="577" spans="1:7" x14ac:dyDescent="0.25">
      <c r="A577" s="20"/>
      <c r="B577" s="340"/>
      <c r="C577" s="338"/>
      <c r="D577" s="5"/>
      <c r="E577" s="25"/>
      <c r="F577" s="336"/>
      <c r="G577" s="337"/>
    </row>
    <row r="578" spans="1:7" s="314" customFormat="1" x14ac:dyDescent="0.25">
      <c r="A578" s="308"/>
      <c r="B578" s="310" t="s">
        <v>286</v>
      </c>
      <c r="C578" s="311"/>
      <c r="D578" s="309">
        <f>D579+D590+D601+D610</f>
        <v>4520000</v>
      </c>
      <c r="E578" s="309">
        <f>E579+E590+E601+E610</f>
        <v>2805624.7100000004</v>
      </c>
      <c r="F578" s="312"/>
      <c r="G578" s="313">
        <f t="shared" ref="G578:G579" si="71">E578/D578*100</f>
        <v>62.071343141592926</v>
      </c>
    </row>
    <row r="579" spans="1:7" s="18" customFormat="1" x14ac:dyDescent="0.25">
      <c r="A579" s="4"/>
      <c r="B579" s="173" t="s">
        <v>287</v>
      </c>
      <c r="C579" s="174"/>
      <c r="D579" s="5">
        <f>D583</f>
        <v>880000</v>
      </c>
      <c r="E579" s="5">
        <f>E583</f>
        <v>352367.39</v>
      </c>
      <c r="F579" s="175"/>
      <c r="G579" s="207">
        <f t="shared" si="71"/>
        <v>40.041748863636364</v>
      </c>
    </row>
    <row r="580" spans="1:7" s="71" customFormat="1" x14ac:dyDescent="0.25">
      <c r="A580" s="356"/>
      <c r="B580" s="357" t="s">
        <v>255</v>
      </c>
      <c r="C580" s="73"/>
      <c r="D580" s="358">
        <f>D583</f>
        <v>880000</v>
      </c>
      <c r="E580" s="359">
        <f>E583</f>
        <v>352367.39</v>
      </c>
      <c r="F580" s="360"/>
      <c r="G580" s="361">
        <f>E580/D580*100</f>
        <v>40.041748863636364</v>
      </c>
    </row>
    <row r="581" spans="1:7" s="71" customFormat="1" x14ac:dyDescent="0.25">
      <c r="A581" s="65" t="s">
        <v>133</v>
      </c>
      <c r="B581" s="72" t="s">
        <v>132</v>
      </c>
      <c r="C581" s="73"/>
      <c r="D581" s="68">
        <v>580000</v>
      </c>
      <c r="E581" s="68">
        <v>312690.02</v>
      </c>
      <c r="F581" s="69"/>
      <c r="G581" s="176">
        <f t="shared" ref="G581:G582" si="72">E581/D581*100</f>
        <v>53.912072413793112</v>
      </c>
    </row>
    <row r="582" spans="1:7" s="205" customFormat="1" x14ac:dyDescent="0.25">
      <c r="A582" s="65" t="s">
        <v>135</v>
      </c>
      <c r="B582" s="72" t="s">
        <v>136</v>
      </c>
      <c r="C582" s="67"/>
      <c r="D582" s="68">
        <v>300000</v>
      </c>
      <c r="E582" s="68">
        <v>39677.370000000003</v>
      </c>
      <c r="F582" s="69"/>
      <c r="G582" s="402">
        <f t="shared" si="72"/>
        <v>13.225790000000002</v>
      </c>
    </row>
    <row r="583" spans="1:7" x14ac:dyDescent="0.25">
      <c r="A583" s="4">
        <v>3</v>
      </c>
      <c r="B583" s="173" t="s">
        <v>6</v>
      </c>
      <c r="C583" s="177"/>
      <c r="D583" s="5">
        <f>D584</f>
        <v>880000</v>
      </c>
      <c r="E583" s="5">
        <f>E584</f>
        <v>352367.39</v>
      </c>
      <c r="F583" s="175"/>
      <c r="G583" s="176">
        <f t="shared" ref="G583:G597" si="73">E583/D583*100</f>
        <v>40.041748863636364</v>
      </c>
    </row>
    <row r="584" spans="1:7" s="18" customFormat="1" x14ac:dyDescent="0.25">
      <c r="A584" s="4">
        <v>36</v>
      </c>
      <c r="B584" s="173" t="s">
        <v>102</v>
      </c>
      <c r="C584" s="174"/>
      <c r="D584" s="5">
        <v>880000</v>
      </c>
      <c r="E584" s="5">
        <f>E585</f>
        <v>352367.39</v>
      </c>
      <c r="F584" s="175"/>
      <c r="G584" s="207">
        <f t="shared" si="73"/>
        <v>40.041748863636364</v>
      </c>
    </row>
    <row r="585" spans="1:7" s="18" customFormat="1" x14ac:dyDescent="0.25">
      <c r="A585" s="4">
        <v>366</v>
      </c>
      <c r="B585" s="173" t="s">
        <v>123</v>
      </c>
      <c r="C585" s="174"/>
      <c r="D585" s="5"/>
      <c r="E585" s="5">
        <f>E586</f>
        <v>352367.39</v>
      </c>
      <c r="F585" s="175"/>
      <c r="G585" s="355"/>
    </row>
    <row r="586" spans="1:7" s="188" customFormat="1" x14ac:dyDescent="0.25">
      <c r="A586" s="186">
        <v>3661</v>
      </c>
      <c r="B586" s="219" t="s">
        <v>181</v>
      </c>
      <c r="C586" s="202"/>
      <c r="D586" s="187"/>
      <c r="E586" s="187">
        <v>352367.39</v>
      </c>
      <c r="F586" s="203"/>
      <c r="G586" s="355"/>
    </row>
    <row r="587" spans="1:7" s="40" customFormat="1" ht="30" customHeight="1" x14ac:dyDescent="0.25">
      <c r="A587" s="256" t="s">
        <v>171</v>
      </c>
      <c r="B587" s="491" t="s">
        <v>175</v>
      </c>
      <c r="C587" s="492"/>
      <c r="D587" s="257" t="s">
        <v>324</v>
      </c>
      <c r="E587" s="257" t="s">
        <v>330</v>
      </c>
      <c r="F587" s="491" t="s">
        <v>99</v>
      </c>
      <c r="G587" s="493"/>
    </row>
    <row r="588" spans="1:7" x14ac:dyDescent="0.25">
      <c r="A588" s="38">
        <v>1</v>
      </c>
      <c r="B588" s="494">
        <v>2</v>
      </c>
      <c r="C588" s="495"/>
      <c r="D588" s="38">
        <v>4</v>
      </c>
      <c r="E588" s="38">
        <v>5</v>
      </c>
      <c r="F588" s="494">
        <v>6</v>
      </c>
      <c r="G588" s="495"/>
    </row>
    <row r="589" spans="1:7" x14ac:dyDescent="0.25">
      <c r="A589" s="38"/>
      <c r="B589" s="464"/>
      <c r="C589" s="465"/>
      <c r="D589" s="38"/>
      <c r="E589" s="38"/>
      <c r="F589" s="464"/>
      <c r="G589" s="465"/>
    </row>
    <row r="590" spans="1:7" s="18" customFormat="1" x14ac:dyDescent="0.25">
      <c r="A590" s="4"/>
      <c r="B590" s="173" t="s">
        <v>288</v>
      </c>
      <c r="C590" s="174"/>
      <c r="D590" s="5">
        <f>D596</f>
        <v>3500000</v>
      </c>
      <c r="E590" s="5">
        <f>E596</f>
        <v>2350050.7400000002</v>
      </c>
      <c r="F590" s="175"/>
      <c r="G590" s="355">
        <f t="shared" si="73"/>
        <v>67.144306857142865</v>
      </c>
    </row>
    <row r="591" spans="1:7" s="71" customFormat="1" x14ac:dyDescent="0.25">
      <c r="A591" s="356"/>
      <c r="B591" s="357" t="s">
        <v>255</v>
      </c>
      <c r="C591" s="73"/>
      <c r="D591" s="358">
        <f>D596</f>
        <v>3500000</v>
      </c>
      <c r="E591" s="359">
        <f>E596</f>
        <v>2350050.7400000002</v>
      </c>
      <c r="F591" s="360"/>
      <c r="G591" s="355">
        <f t="shared" si="73"/>
        <v>67.144306857142865</v>
      </c>
    </row>
    <row r="592" spans="1:7" s="205" customFormat="1" x14ac:dyDescent="0.25">
      <c r="A592" s="65" t="s">
        <v>133</v>
      </c>
      <c r="B592" s="72" t="s">
        <v>132</v>
      </c>
      <c r="C592" s="67"/>
      <c r="D592" s="68">
        <v>2099900</v>
      </c>
      <c r="E592" s="68">
        <v>0</v>
      </c>
      <c r="F592" s="69"/>
      <c r="G592" s="355"/>
    </row>
    <row r="593" spans="1:94" s="205" customFormat="1" x14ac:dyDescent="0.25">
      <c r="A593" s="65" t="s">
        <v>137</v>
      </c>
      <c r="B593" s="72" t="s">
        <v>138</v>
      </c>
      <c r="C593" s="67"/>
      <c r="D593" s="68">
        <v>100</v>
      </c>
      <c r="E593" s="68">
        <v>2.06</v>
      </c>
      <c r="F593" s="69"/>
      <c r="G593" s="380">
        <f>E593/D593*100</f>
        <v>2.06</v>
      </c>
    </row>
    <row r="594" spans="1:94" s="205" customFormat="1" x14ac:dyDescent="0.25">
      <c r="A594" s="65" t="s">
        <v>135</v>
      </c>
      <c r="B594" s="72" t="s">
        <v>136</v>
      </c>
      <c r="C594" s="67"/>
      <c r="D594" s="68">
        <v>800000</v>
      </c>
      <c r="E594" s="68">
        <v>1200000</v>
      </c>
      <c r="F594" s="69"/>
      <c r="G594" s="488">
        <f>E594/D594*100</f>
        <v>150</v>
      </c>
    </row>
    <row r="595" spans="1:94" s="205" customFormat="1" x14ac:dyDescent="0.25">
      <c r="A595" s="65" t="s">
        <v>169</v>
      </c>
      <c r="B595" s="72" t="s">
        <v>269</v>
      </c>
      <c r="C595" s="67"/>
      <c r="D595" s="68">
        <v>600000</v>
      </c>
      <c r="E595" s="68">
        <v>0</v>
      </c>
      <c r="F595" s="69"/>
      <c r="G595" s="380"/>
    </row>
    <row r="596" spans="1:94" s="18" customFormat="1" x14ac:dyDescent="0.25">
      <c r="A596" s="4">
        <v>4</v>
      </c>
      <c r="B596" s="173" t="s">
        <v>7</v>
      </c>
      <c r="C596" s="174"/>
      <c r="D596" s="5">
        <f>D597</f>
        <v>3500000</v>
      </c>
      <c r="E596" s="5">
        <f>E597</f>
        <v>2350050.7400000002</v>
      </c>
      <c r="F596" s="175"/>
      <c r="G596" s="355">
        <f t="shared" si="73"/>
        <v>67.144306857142865</v>
      </c>
    </row>
    <row r="597" spans="1:94" s="18" customFormat="1" x14ac:dyDescent="0.25">
      <c r="A597" s="4">
        <v>42</v>
      </c>
      <c r="B597" s="173" t="s">
        <v>100</v>
      </c>
      <c r="C597" s="174"/>
      <c r="D597" s="5">
        <v>3500000</v>
      </c>
      <c r="E597" s="5">
        <f>E598</f>
        <v>2350050.7400000002</v>
      </c>
      <c r="F597" s="175"/>
      <c r="G597" s="488">
        <f t="shared" si="73"/>
        <v>67.144306857142865</v>
      </c>
    </row>
    <row r="598" spans="1:94" s="18" customFormat="1" x14ac:dyDescent="0.25">
      <c r="A598" s="4">
        <v>421</v>
      </c>
      <c r="B598" s="173" t="s">
        <v>87</v>
      </c>
      <c r="C598" s="174"/>
      <c r="D598" s="5"/>
      <c r="E598" s="5">
        <f>E599</f>
        <v>2350050.7400000002</v>
      </c>
      <c r="F598" s="175"/>
      <c r="G598" s="176"/>
    </row>
    <row r="599" spans="1:94" s="415" customFormat="1" x14ac:dyDescent="0.25">
      <c r="A599" s="409">
        <v>4212</v>
      </c>
      <c r="B599" s="410" t="s">
        <v>245</v>
      </c>
      <c r="C599" s="411"/>
      <c r="D599" s="412"/>
      <c r="E599" s="412">
        <v>2350050.7400000002</v>
      </c>
      <c r="F599" s="413"/>
      <c r="G599" s="414"/>
    </row>
    <row r="600" spans="1:94" x14ac:dyDescent="0.25">
      <c r="A600" s="20"/>
      <c r="B600" s="180"/>
      <c r="C600" s="177"/>
      <c r="D600" s="5"/>
      <c r="E600" s="25"/>
      <c r="F600" s="175"/>
      <c r="G600" s="176"/>
    </row>
    <row r="601" spans="1:94" x14ac:dyDescent="0.25">
      <c r="A601" s="4"/>
      <c r="B601" s="496" t="s">
        <v>289</v>
      </c>
      <c r="C601" s="502"/>
      <c r="D601" s="5">
        <f>D604</f>
        <v>60000</v>
      </c>
      <c r="E601" s="5">
        <f>E604</f>
        <v>60006.58</v>
      </c>
      <c r="F601" s="498">
        <f t="shared" ref="F601" si="74">E601/D601*100</f>
        <v>100.01096666666666</v>
      </c>
      <c r="G601" s="499"/>
    </row>
    <row r="602" spans="1:94" s="71" customFormat="1" x14ac:dyDescent="0.25">
      <c r="A602" s="356"/>
      <c r="B602" s="357" t="s">
        <v>257</v>
      </c>
      <c r="C602" s="73"/>
      <c r="D602" s="358">
        <f>D604</f>
        <v>60000</v>
      </c>
      <c r="E602" s="359">
        <f>E604</f>
        <v>60006.58</v>
      </c>
      <c r="F602" s="360"/>
      <c r="G602" s="361">
        <f>E602/D602*100</f>
        <v>100.01096666666666</v>
      </c>
    </row>
    <row r="603" spans="1:94" s="71" customFormat="1" x14ac:dyDescent="0.25">
      <c r="A603" s="65" t="s">
        <v>133</v>
      </c>
      <c r="B603" s="72" t="s">
        <v>132</v>
      </c>
      <c r="C603" s="73"/>
      <c r="D603" s="68">
        <v>60000</v>
      </c>
      <c r="E603" s="68">
        <f>E604</f>
        <v>60006.58</v>
      </c>
      <c r="F603" s="69"/>
      <c r="G603" s="70">
        <f>E603/D603*100</f>
        <v>100.01096666666666</v>
      </c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</row>
    <row r="604" spans="1:94" x14ac:dyDescent="0.25">
      <c r="A604" s="4">
        <v>3</v>
      </c>
      <c r="B604" s="496" t="s">
        <v>6</v>
      </c>
      <c r="C604" s="497"/>
      <c r="D604" s="5">
        <f>D605</f>
        <v>60000</v>
      </c>
      <c r="E604" s="5">
        <f>E605</f>
        <v>60006.58</v>
      </c>
      <c r="F604" s="498">
        <f t="shared" ref="F604" si="75">E604/D604*100</f>
        <v>100.01096666666666</v>
      </c>
      <c r="G604" s="499"/>
    </row>
    <row r="605" spans="1:94" x14ac:dyDescent="0.25">
      <c r="A605" s="4">
        <v>36</v>
      </c>
      <c r="B605" s="496" t="s">
        <v>102</v>
      </c>
      <c r="C605" s="497"/>
      <c r="D605" s="5">
        <v>60000</v>
      </c>
      <c r="E605" s="5">
        <f>+E606</f>
        <v>60006.58</v>
      </c>
      <c r="F605" s="498">
        <f>E605/D605*100</f>
        <v>100.01096666666666</v>
      </c>
      <c r="G605" s="499"/>
    </row>
    <row r="606" spans="1:94" x14ac:dyDescent="0.25">
      <c r="A606" s="4">
        <v>366</v>
      </c>
      <c r="B606" s="496" t="s">
        <v>123</v>
      </c>
      <c r="C606" s="497"/>
      <c r="D606" s="5"/>
      <c r="E606" s="5">
        <f>E607+E608</f>
        <v>60006.58</v>
      </c>
      <c r="F606" s="498"/>
      <c r="G606" s="499"/>
    </row>
    <row r="607" spans="1:94" x14ac:dyDescent="0.25">
      <c r="A607" s="20">
        <v>3661</v>
      </c>
      <c r="B607" s="521" t="s">
        <v>181</v>
      </c>
      <c r="C607" s="497"/>
      <c r="D607" s="21"/>
      <c r="E607" s="21">
        <v>35950.67</v>
      </c>
      <c r="F607" s="498"/>
      <c r="G607" s="499"/>
    </row>
    <row r="608" spans="1:94" x14ac:dyDescent="0.25">
      <c r="A608" s="20">
        <v>3662</v>
      </c>
      <c r="B608" s="219" t="s">
        <v>219</v>
      </c>
      <c r="C608" s="208"/>
      <c r="D608" s="21"/>
      <c r="E608" s="21">
        <v>24055.91</v>
      </c>
      <c r="F608" s="206"/>
      <c r="G608" s="207"/>
    </row>
    <row r="609" spans="1:94" x14ac:dyDescent="0.25">
      <c r="A609" s="20"/>
      <c r="B609" s="219"/>
      <c r="C609" s="381"/>
      <c r="D609" s="21"/>
      <c r="E609" s="21"/>
      <c r="F609" s="379"/>
      <c r="G609" s="380"/>
    </row>
    <row r="610" spans="1:94" x14ac:dyDescent="0.25">
      <c r="A610" s="4"/>
      <c r="B610" s="496" t="s">
        <v>290</v>
      </c>
      <c r="C610" s="502"/>
      <c r="D610" s="5">
        <f>D613</f>
        <v>80000</v>
      </c>
      <c r="E610" s="5">
        <f>E613</f>
        <v>43200</v>
      </c>
      <c r="F610" s="498">
        <f>E610/D610*100</f>
        <v>54</v>
      </c>
      <c r="G610" s="499"/>
    </row>
    <row r="611" spans="1:94" s="71" customFormat="1" x14ac:dyDescent="0.25">
      <c r="A611" s="356"/>
      <c r="B611" s="357" t="s">
        <v>258</v>
      </c>
      <c r="C611" s="73"/>
      <c r="D611" s="358">
        <f>D613</f>
        <v>80000</v>
      </c>
      <c r="E611" s="359">
        <f>E613</f>
        <v>43200</v>
      </c>
      <c r="F611" s="360"/>
      <c r="G611" s="361">
        <f>E611/D611*100</f>
        <v>54</v>
      </c>
    </row>
    <row r="612" spans="1:94" s="71" customFormat="1" x14ac:dyDescent="0.25">
      <c r="A612" s="65" t="s">
        <v>133</v>
      </c>
      <c r="B612" s="72" t="s">
        <v>132</v>
      </c>
      <c r="C612" s="73"/>
      <c r="D612" s="68">
        <v>80000</v>
      </c>
      <c r="E612" s="68">
        <f>E613</f>
        <v>43200</v>
      </c>
      <c r="F612" s="69"/>
      <c r="G612" s="70">
        <f>E612/D612*100</f>
        <v>54</v>
      </c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</row>
    <row r="613" spans="1:94" x14ac:dyDescent="0.25">
      <c r="A613" s="4">
        <v>3</v>
      </c>
      <c r="B613" s="496" t="s">
        <v>6</v>
      </c>
      <c r="C613" s="502"/>
      <c r="D613" s="5">
        <f t="shared" ref="D613:E614" si="76">D614</f>
        <v>80000</v>
      </c>
      <c r="E613" s="5">
        <f t="shared" si="76"/>
        <v>43200</v>
      </c>
      <c r="F613" s="498">
        <f>E613/D613*100</f>
        <v>54</v>
      </c>
      <c r="G613" s="499"/>
    </row>
    <row r="614" spans="1:94" x14ac:dyDescent="0.25">
      <c r="A614" s="4">
        <v>37</v>
      </c>
      <c r="B614" s="496" t="s">
        <v>185</v>
      </c>
      <c r="C614" s="502"/>
      <c r="D614" s="5">
        <v>80000</v>
      </c>
      <c r="E614" s="5">
        <f t="shared" si="76"/>
        <v>43200</v>
      </c>
      <c r="F614" s="498">
        <f>E614/D614*100</f>
        <v>54</v>
      </c>
      <c r="G614" s="499"/>
    </row>
    <row r="615" spans="1:94" x14ac:dyDescent="0.25">
      <c r="A615" s="4">
        <v>372</v>
      </c>
      <c r="B615" s="496" t="s">
        <v>103</v>
      </c>
      <c r="C615" s="502"/>
      <c r="D615" s="5"/>
      <c r="E615" s="5">
        <f>E616</f>
        <v>43200</v>
      </c>
      <c r="F615" s="498"/>
      <c r="G615" s="499"/>
    </row>
    <row r="616" spans="1:94" x14ac:dyDescent="0.25">
      <c r="A616" s="6">
        <v>3721</v>
      </c>
      <c r="B616" s="507" t="s">
        <v>82</v>
      </c>
      <c r="C616" s="497"/>
      <c r="D616" s="7"/>
      <c r="E616" s="7">
        <v>43200</v>
      </c>
      <c r="F616" s="498"/>
      <c r="G616" s="499"/>
    </row>
    <row r="617" spans="1:94" x14ac:dyDescent="0.25">
      <c r="A617" s="6"/>
      <c r="B617" s="466"/>
      <c r="C617" s="458"/>
      <c r="D617" s="7"/>
      <c r="E617" s="7"/>
      <c r="F617" s="459"/>
      <c r="G617" s="460"/>
    </row>
    <row r="618" spans="1:94" s="40" customFormat="1" ht="30" customHeight="1" x14ac:dyDescent="0.25">
      <c r="A618" s="256" t="s">
        <v>171</v>
      </c>
      <c r="B618" s="491" t="s">
        <v>175</v>
      </c>
      <c r="C618" s="492"/>
      <c r="D618" s="257" t="s">
        <v>324</v>
      </c>
      <c r="E618" s="257" t="s">
        <v>330</v>
      </c>
      <c r="F618" s="491" t="s">
        <v>99</v>
      </c>
      <c r="G618" s="493"/>
    </row>
    <row r="619" spans="1:94" x14ac:dyDescent="0.25">
      <c r="A619" s="38">
        <v>1</v>
      </c>
      <c r="B619" s="494">
        <v>2</v>
      </c>
      <c r="C619" s="495"/>
      <c r="D619" s="38">
        <v>4</v>
      </c>
      <c r="E619" s="38">
        <v>5</v>
      </c>
      <c r="F619" s="494">
        <v>6</v>
      </c>
      <c r="G619" s="495"/>
    </row>
    <row r="620" spans="1:94" x14ac:dyDescent="0.25">
      <c r="A620" s="362"/>
      <c r="B620" s="363"/>
      <c r="C620" s="364"/>
      <c r="D620" s="365"/>
      <c r="E620" s="365"/>
      <c r="F620" s="366"/>
      <c r="G620" s="367"/>
    </row>
    <row r="621" spans="1:94" s="280" customFormat="1" x14ac:dyDescent="0.25">
      <c r="A621" s="308"/>
      <c r="B621" s="517" t="s">
        <v>291</v>
      </c>
      <c r="C621" s="518"/>
      <c r="D621" s="309">
        <f>D622</f>
        <v>213400</v>
      </c>
      <c r="E621" s="309">
        <f>E622</f>
        <v>55352.179999999993</v>
      </c>
      <c r="F621" s="519">
        <f t="shared" ref="F621" si="77">E621/D621*100</f>
        <v>25.938228678537957</v>
      </c>
      <c r="G621" s="520"/>
    </row>
    <row r="622" spans="1:94" x14ac:dyDescent="0.25">
      <c r="A622" s="4"/>
      <c r="B622" s="173" t="s">
        <v>292</v>
      </c>
      <c r="C622" s="177"/>
      <c r="D622" s="5">
        <f>D625</f>
        <v>213400</v>
      </c>
      <c r="E622" s="5">
        <f>E625</f>
        <v>55352.179999999993</v>
      </c>
      <c r="F622" s="175"/>
      <c r="G622" s="70">
        <f>E622/D622*100</f>
        <v>25.938228678537957</v>
      </c>
    </row>
    <row r="623" spans="1:94" s="71" customFormat="1" x14ac:dyDescent="0.25">
      <c r="A623" s="356"/>
      <c r="B623" s="357" t="s">
        <v>259</v>
      </c>
      <c r="C623" s="73"/>
      <c r="D623" s="358">
        <f>D625</f>
        <v>213400</v>
      </c>
      <c r="E623" s="359">
        <f>E625</f>
        <v>55352.179999999993</v>
      </c>
      <c r="F623" s="360"/>
      <c r="G623" s="361">
        <f>E623/D623*100</f>
        <v>25.938228678537957</v>
      </c>
    </row>
    <row r="624" spans="1:94" s="71" customFormat="1" x14ac:dyDescent="0.25">
      <c r="A624" s="65" t="s">
        <v>133</v>
      </c>
      <c r="B624" s="72" t="s">
        <v>132</v>
      </c>
      <c r="C624" s="73"/>
      <c r="D624" s="68">
        <f>D625</f>
        <v>213400</v>
      </c>
      <c r="E624" s="68">
        <f>E625</f>
        <v>55352.179999999993</v>
      </c>
      <c r="F624" s="69"/>
      <c r="G624" s="70">
        <f>E624/D624*100</f>
        <v>25.938228678537957</v>
      </c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</row>
    <row r="625" spans="1:94" x14ac:dyDescent="0.25">
      <c r="A625" s="4">
        <v>3</v>
      </c>
      <c r="B625" s="496" t="s">
        <v>6</v>
      </c>
      <c r="C625" s="502"/>
      <c r="D625" s="5">
        <f>D626+D630</f>
        <v>213400</v>
      </c>
      <c r="E625" s="5">
        <f>E626+E630</f>
        <v>55352.179999999993</v>
      </c>
      <c r="F625" s="498">
        <f t="shared" ref="F625:F626" si="78">E625/D625*100</f>
        <v>25.938228678537957</v>
      </c>
      <c r="G625" s="499"/>
    </row>
    <row r="626" spans="1:94" x14ac:dyDescent="0.25">
      <c r="A626" s="4">
        <v>37</v>
      </c>
      <c r="B626" s="496" t="s">
        <v>109</v>
      </c>
      <c r="C626" s="502"/>
      <c r="D626" s="5">
        <v>208400</v>
      </c>
      <c r="E626" s="5">
        <f t="shared" ref="E626" si="79">E627</f>
        <v>50898.95</v>
      </c>
      <c r="F626" s="498">
        <f t="shared" si="78"/>
        <v>24.423680422264873</v>
      </c>
      <c r="G626" s="499"/>
    </row>
    <row r="627" spans="1:94" s="35" customFormat="1" x14ac:dyDescent="0.25">
      <c r="A627" s="4">
        <v>372</v>
      </c>
      <c r="B627" s="496" t="s">
        <v>103</v>
      </c>
      <c r="C627" s="502"/>
      <c r="D627" s="5"/>
      <c r="E627" s="5">
        <f>E628+E629</f>
        <v>50898.95</v>
      </c>
      <c r="F627" s="498"/>
      <c r="G627" s="499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</row>
    <row r="628" spans="1:94" s="35" customFormat="1" x14ac:dyDescent="0.25">
      <c r="A628" s="31">
        <v>3721</v>
      </c>
      <c r="B628" s="37" t="s">
        <v>122</v>
      </c>
      <c r="C628" s="32"/>
      <c r="D628" s="33"/>
      <c r="E628" s="33">
        <v>42882.52</v>
      </c>
      <c r="F628" s="34"/>
      <c r="G628" s="32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</row>
    <row r="629" spans="1:94" s="35" customFormat="1" x14ac:dyDescent="0.25">
      <c r="A629" s="31">
        <v>3722</v>
      </c>
      <c r="B629" s="118" t="s">
        <v>83</v>
      </c>
      <c r="C629" s="32"/>
      <c r="D629" s="33"/>
      <c r="E629" s="33">
        <v>8016.43</v>
      </c>
      <c r="F629" s="34"/>
      <c r="G629" s="32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</row>
    <row r="630" spans="1:94" x14ac:dyDescent="0.25">
      <c r="A630" s="4">
        <v>38</v>
      </c>
      <c r="B630" s="496" t="s">
        <v>84</v>
      </c>
      <c r="C630" s="497"/>
      <c r="D630" s="5">
        <v>5000</v>
      </c>
      <c r="E630" s="5">
        <f t="shared" ref="E630" si="80">E631</f>
        <v>4453.2299999999996</v>
      </c>
      <c r="F630" s="498">
        <f>E630/D630*100</f>
        <v>89.064599999999999</v>
      </c>
      <c r="G630" s="499"/>
    </row>
    <row r="631" spans="1:94" x14ac:dyDescent="0.25">
      <c r="A631" s="4">
        <v>381</v>
      </c>
      <c r="B631" s="496" t="s">
        <v>85</v>
      </c>
      <c r="C631" s="502"/>
      <c r="D631" s="5"/>
      <c r="E631" s="5">
        <f>E632</f>
        <v>4453.2299999999996</v>
      </c>
      <c r="F631" s="498"/>
      <c r="G631" s="499"/>
    </row>
    <row r="632" spans="1:94" x14ac:dyDescent="0.25">
      <c r="A632" s="22">
        <v>3811</v>
      </c>
      <c r="B632" s="522" t="s">
        <v>86</v>
      </c>
      <c r="C632" s="501"/>
      <c r="D632" s="23"/>
      <c r="E632" s="23">
        <v>4453.2299999999996</v>
      </c>
      <c r="F632" s="498"/>
      <c r="G632" s="499"/>
    </row>
    <row r="633" spans="1:94" s="35" customFormat="1" x14ac:dyDescent="0.25">
      <c r="A633" s="31"/>
      <c r="B633" s="118"/>
      <c r="C633" s="32"/>
      <c r="D633" s="33"/>
      <c r="E633" s="33"/>
      <c r="F633" s="34"/>
      <c r="G633" s="32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</row>
    <row r="634" spans="1:94" x14ac:dyDescent="0.25">
      <c r="A634" s="22"/>
      <c r="B634" s="218"/>
      <c r="C634" s="214"/>
      <c r="D634" s="23"/>
      <c r="E634" s="23"/>
      <c r="F634" s="212"/>
      <c r="G634" s="213"/>
    </row>
    <row r="635" spans="1:94" s="280" customFormat="1" x14ac:dyDescent="0.25">
      <c r="A635" s="308"/>
      <c r="B635" s="517" t="s">
        <v>293</v>
      </c>
      <c r="C635" s="518"/>
      <c r="D635" s="309">
        <f>D636+D650</f>
        <v>54200</v>
      </c>
      <c r="E635" s="309">
        <f>E636+E650</f>
        <v>24200</v>
      </c>
      <c r="F635" s="519">
        <f t="shared" ref="F635:F636" si="81">E635/D635*100</f>
        <v>44.649446494464947</v>
      </c>
      <c r="G635" s="520"/>
    </row>
    <row r="636" spans="1:94" x14ac:dyDescent="0.25">
      <c r="A636" s="4"/>
      <c r="B636" s="496" t="s">
        <v>294</v>
      </c>
      <c r="C636" s="497"/>
      <c r="D636" s="5">
        <f>D639</f>
        <v>9200</v>
      </c>
      <c r="E636" s="5">
        <f>E639</f>
        <v>4200</v>
      </c>
      <c r="F636" s="498">
        <f t="shared" si="81"/>
        <v>45.652173913043477</v>
      </c>
      <c r="G636" s="499"/>
    </row>
    <row r="637" spans="1:94" s="71" customFormat="1" x14ac:dyDescent="0.25">
      <c r="A637" s="356"/>
      <c r="B637" s="357" t="s">
        <v>260</v>
      </c>
      <c r="C637" s="73"/>
      <c r="D637" s="358">
        <f>D639</f>
        <v>9200</v>
      </c>
      <c r="E637" s="359">
        <f>E639</f>
        <v>4200</v>
      </c>
      <c r="F637" s="360"/>
      <c r="G637" s="361">
        <f>E637/D637*100</f>
        <v>45.652173913043477</v>
      </c>
    </row>
    <row r="638" spans="1:94" s="71" customFormat="1" x14ac:dyDescent="0.25">
      <c r="A638" s="65" t="s">
        <v>133</v>
      </c>
      <c r="B638" s="72" t="s">
        <v>132</v>
      </c>
      <c r="C638" s="73"/>
      <c r="D638" s="68">
        <f>D639</f>
        <v>9200</v>
      </c>
      <c r="E638" s="68">
        <f>E639</f>
        <v>4200</v>
      </c>
      <c r="F638" s="69"/>
      <c r="G638" s="70">
        <f>E638/D638*100</f>
        <v>45.652173913043477</v>
      </c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</row>
    <row r="639" spans="1:94" x14ac:dyDescent="0.25">
      <c r="A639" s="4">
        <v>3</v>
      </c>
      <c r="B639" s="496" t="s">
        <v>6</v>
      </c>
      <c r="C639" s="497"/>
      <c r="D639" s="5">
        <f>D640+D646</f>
        <v>9200</v>
      </c>
      <c r="E639" s="5">
        <f>E640+E646</f>
        <v>4200</v>
      </c>
      <c r="F639" s="498">
        <f t="shared" ref="F639" si="82">E639/D639*100</f>
        <v>45.652173913043477</v>
      </c>
      <c r="G639" s="499"/>
    </row>
    <row r="640" spans="1:94" x14ac:dyDescent="0.25">
      <c r="A640" s="4">
        <v>32</v>
      </c>
      <c r="B640" s="496" t="s">
        <v>52</v>
      </c>
      <c r="C640" s="497"/>
      <c r="D640" s="5">
        <v>5000</v>
      </c>
      <c r="E640" s="5"/>
      <c r="F640" s="498"/>
      <c r="G640" s="499"/>
    </row>
    <row r="641" spans="1:94" x14ac:dyDescent="0.25">
      <c r="A641" s="4">
        <v>329</v>
      </c>
      <c r="B641" s="496" t="s">
        <v>73</v>
      </c>
      <c r="C641" s="502"/>
      <c r="D641" s="5"/>
      <c r="E641" s="5"/>
      <c r="F641" s="498"/>
      <c r="G641" s="499"/>
    </row>
    <row r="642" spans="1:94" x14ac:dyDescent="0.25">
      <c r="A642" s="6">
        <v>3299</v>
      </c>
      <c r="B642" s="507" t="s">
        <v>73</v>
      </c>
      <c r="C642" s="497"/>
      <c r="D642" s="5"/>
      <c r="E642" s="24"/>
      <c r="F642" s="498"/>
      <c r="G642" s="499"/>
    </row>
    <row r="643" spans="1:94" s="40" customFormat="1" ht="30" customHeight="1" x14ac:dyDescent="0.25">
      <c r="A643" s="256" t="s">
        <v>171</v>
      </c>
      <c r="B643" s="491" t="s">
        <v>175</v>
      </c>
      <c r="C643" s="492"/>
      <c r="D643" s="257" t="s">
        <v>324</v>
      </c>
      <c r="E643" s="257" t="s">
        <v>330</v>
      </c>
      <c r="F643" s="491" t="s">
        <v>99</v>
      </c>
      <c r="G643" s="493"/>
    </row>
    <row r="644" spans="1:94" x14ac:dyDescent="0.25">
      <c r="A644" s="38">
        <v>1</v>
      </c>
      <c r="B644" s="494">
        <v>2</v>
      </c>
      <c r="C644" s="495"/>
      <c r="D644" s="38">
        <v>4</v>
      </c>
      <c r="E644" s="38">
        <v>5</v>
      </c>
      <c r="F644" s="494">
        <v>6</v>
      </c>
      <c r="G644" s="495"/>
    </row>
    <row r="645" spans="1:94" x14ac:dyDescent="0.25">
      <c r="A645" s="38"/>
      <c r="B645" s="403"/>
      <c r="C645" s="404"/>
      <c r="D645" s="38"/>
      <c r="E645" s="38"/>
      <c r="F645" s="403"/>
      <c r="G645" s="404"/>
    </row>
    <row r="646" spans="1:94" x14ac:dyDescent="0.25">
      <c r="A646" s="4">
        <v>38</v>
      </c>
      <c r="B646" s="496" t="s">
        <v>84</v>
      </c>
      <c r="C646" s="497"/>
      <c r="D646" s="5">
        <v>4200</v>
      </c>
      <c r="E646" s="5">
        <f>E647</f>
        <v>4200</v>
      </c>
      <c r="F646" s="498">
        <f t="shared" ref="F646" si="83">E646/D646*100</f>
        <v>100</v>
      </c>
      <c r="G646" s="499"/>
    </row>
    <row r="647" spans="1:94" x14ac:dyDescent="0.25">
      <c r="A647" s="4">
        <v>381</v>
      </c>
      <c r="B647" s="496" t="s">
        <v>85</v>
      </c>
      <c r="C647" s="502"/>
      <c r="D647" s="5"/>
      <c r="E647" s="5">
        <f>E648</f>
        <v>4200</v>
      </c>
      <c r="F647" s="498"/>
      <c r="G647" s="499"/>
    </row>
    <row r="648" spans="1:94" x14ac:dyDescent="0.25">
      <c r="A648" s="6">
        <v>3811</v>
      </c>
      <c r="B648" s="507" t="s">
        <v>86</v>
      </c>
      <c r="C648" s="497"/>
      <c r="D648" s="5"/>
      <c r="E648" s="24">
        <v>4200</v>
      </c>
      <c r="F648" s="498"/>
      <c r="G648" s="499"/>
    </row>
    <row r="649" spans="1:94" x14ac:dyDescent="0.25">
      <c r="A649" s="6"/>
      <c r="B649" s="181"/>
      <c r="C649" s="177"/>
      <c r="D649" s="5"/>
      <c r="E649" s="24"/>
      <c r="F649" s="175"/>
      <c r="G649" s="176"/>
    </row>
    <row r="650" spans="1:94" x14ac:dyDescent="0.25">
      <c r="A650" s="4"/>
      <c r="B650" s="496" t="s">
        <v>295</v>
      </c>
      <c r="C650" s="497"/>
      <c r="D650" s="5">
        <f>D653</f>
        <v>45000</v>
      </c>
      <c r="E650" s="5">
        <f>E653</f>
        <v>20000</v>
      </c>
      <c r="F650" s="498">
        <f t="shared" ref="F650" si="84">E650/D650*100</f>
        <v>44.444444444444443</v>
      </c>
      <c r="G650" s="499"/>
    </row>
    <row r="651" spans="1:94" s="71" customFormat="1" x14ac:dyDescent="0.25">
      <c r="A651" s="356"/>
      <c r="B651" s="357" t="s">
        <v>261</v>
      </c>
      <c r="C651" s="73"/>
      <c r="D651" s="358">
        <f>D653</f>
        <v>45000</v>
      </c>
      <c r="E651" s="359">
        <f>E653</f>
        <v>20000</v>
      </c>
      <c r="F651" s="360"/>
      <c r="G651" s="361">
        <f>E651/D651*100</f>
        <v>44.444444444444443</v>
      </c>
    </row>
    <row r="652" spans="1:94" s="71" customFormat="1" x14ac:dyDescent="0.25">
      <c r="A652" s="65" t="s">
        <v>133</v>
      </c>
      <c r="B652" s="72" t="s">
        <v>132</v>
      </c>
      <c r="C652" s="73"/>
      <c r="D652" s="68">
        <f>D653</f>
        <v>45000</v>
      </c>
      <c r="E652" s="68">
        <f>E653</f>
        <v>20000</v>
      </c>
      <c r="F652" s="69"/>
      <c r="G652" s="70">
        <f>E652/D652*100</f>
        <v>44.444444444444443</v>
      </c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</row>
    <row r="653" spans="1:94" x14ac:dyDescent="0.25">
      <c r="A653" s="4">
        <v>3</v>
      </c>
      <c r="B653" s="496" t="s">
        <v>6</v>
      </c>
      <c r="C653" s="497"/>
      <c r="D653" s="5">
        <f>D654</f>
        <v>45000</v>
      </c>
      <c r="E653" s="5">
        <f>E654</f>
        <v>20000</v>
      </c>
      <c r="F653" s="498">
        <f t="shared" ref="F653:F654" si="85">E653/D653*100</f>
        <v>44.444444444444443</v>
      </c>
      <c r="G653" s="499"/>
    </row>
    <row r="654" spans="1:94" x14ac:dyDescent="0.25">
      <c r="A654" s="4">
        <v>38</v>
      </c>
      <c r="B654" s="496" t="s">
        <v>84</v>
      </c>
      <c r="C654" s="497"/>
      <c r="D654" s="5">
        <v>45000</v>
      </c>
      <c r="E654" s="5">
        <f>E655</f>
        <v>20000</v>
      </c>
      <c r="F654" s="498">
        <f t="shared" si="85"/>
        <v>44.444444444444443</v>
      </c>
      <c r="G654" s="499"/>
    </row>
    <row r="655" spans="1:94" x14ac:dyDescent="0.25">
      <c r="A655" s="4">
        <v>381</v>
      </c>
      <c r="B655" s="496" t="s">
        <v>85</v>
      </c>
      <c r="C655" s="502"/>
      <c r="D655" s="5"/>
      <c r="E655" s="5">
        <f>E656</f>
        <v>20000</v>
      </c>
      <c r="F655" s="498"/>
      <c r="G655" s="499"/>
    </row>
    <row r="656" spans="1:94" x14ac:dyDescent="0.25">
      <c r="A656" s="6">
        <v>3811</v>
      </c>
      <c r="B656" s="507" t="s">
        <v>86</v>
      </c>
      <c r="C656" s="497"/>
      <c r="D656" s="5"/>
      <c r="E656" s="24">
        <v>20000</v>
      </c>
      <c r="F656" s="498"/>
      <c r="G656" s="499"/>
    </row>
    <row r="657" spans="1:94" x14ac:dyDescent="0.25">
      <c r="A657" s="22"/>
      <c r="B657" s="178"/>
      <c r="C657" s="179"/>
      <c r="D657" s="23"/>
      <c r="E657" s="23"/>
      <c r="F657" s="175"/>
      <c r="G657" s="176"/>
    </row>
    <row r="658" spans="1:94" s="280" customFormat="1" x14ac:dyDescent="0.25">
      <c r="A658" s="308"/>
      <c r="B658" s="517" t="s">
        <v>296</v>
      </c>
      <c r="C658" s="518"/>
      <c r="D658" s="309">
        <f>D659+D669+D677</f>
        <v>174400</v>
      </c>
      <c r="E658" s="309">
        <f>E659+E669+E677</f>
        <v>174400</v>
      </c>
      <c r="F658" s="519">
        <f t="shared" ref="F658:F659" si="86">E658/D658*100</f>
        <v>100</v>
      </c>
      <c r="G658" s="520"/>
    </row>
    <row r="659" spans="1:94" x14ac:dyDescent="0.25">
      <c r="A659" s="4"/>
      <c r="B659" s="496" t="s">
        <v>297</v>
      </c>
      <c r="C659" s="502"/>
      <c r="D659" s="5">
        <f>D662</f>
        <v>17600</v>
      </c>
      <c r="E659" s="5">
        <f>E662</f>
        <v>17600</v>
      </c>
      <c r="F659" s="498">
        <f t="shared" si="86"/>
        <v>100</v>
      </c>
      <c r="G659" s="499"/>
    </row>
    <row r="660" spans="1:94" s="71" customFormat="1" x14ac:dyDescent="0.25">
      <c r="A660" s="356"/>
      <c r="B660" s="357" t="s">
        <v>262</v>
      </c>
      <c r="C660" s="73"/>
      <c r="D660" s="358">
        <f>D662</f>
        <v>17600</v>
      </c>
      <c r="E660" s="359">
        <f>E662</f>
        <v>17600</v>
      </c>
      <c r="F660" s="360"/>
      <c r="G660" s="361">
        <f>E660/D660*100</f>
        <v>100</v>
      </c>
    </row>
    <row r="661" spans="1:94" s="71" customFormat="1" x14ac:dyDescent="0.25">
      <c r="A661" s="65" t="s">
        <v>133</v>
      </c>
      <c r="B661" s="72" t="s">
        <v>132</v>
      </c>
      <c r="C661" s="73"/>
      <c r="D661" s="68">
        <f>D662</f>
        <v>17600</v>
      </c>
      <c r="E661" s="68">
        <f>E662</f>
        <v>17600</v>
      </c>
      <c r="F661" s="69"/>
      <c r="G661" s="361">
        <f>E661/D661*100</f>
        <v>100</v>
      </c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</row>
    <row r="662" spans="1:94" x14ac:dyDescent="0.25">
      <c r="A662" s="4">
        <v>3</v>
      </c>
      <c r="B662" s="496" t="s">
        <v>6</v>
      </c>
      <c r="C662" s="502"/>
      <c r="D662" s="5">
        <f t="shared" ref="D662:E662" si="87">D663</f>
        <v>17600</v>
      </c>
      <c r="E662" s="5">
        <f t="shared" si="87"/>
        <v>17600</v>
      </c>
      <c r="F662" s="498">
        <f t="shared" ref="F662:F663" si="88">E662/D662*100</f>
        <v>100</v>
      </c>
      <c r="G662" s="499"/>
    </row>
    <row r="663" spans="1:94" x14ac:dyDescent="0.25">
      <c r="A663" s="4">
        <v>38</v>
      </c>
      <c r="B663" s="496" t="s">
        <v>84</v>
      </c>
      <c r="C663" s="502"/>
      <c r="D663" s="5">
        <v>17600</v>
      </c>
      <c r="E663" s="5">
        <f>E664</f>
        <v>17600</v>
      </c>
      <c r="F663" s="498">
        <f t="shared" si="88"/>
        <v>100</v>
      </c>
      <c r="G663" s="499"/>
    </row>
    <row r="664" spans="1:94" x14ac:dyDescent="0.25">
      <c r="A664" s="4">
        <v>381</v>
      </c>
      <c r="B664" s="496" t="s">
        <v>85</v>
      </c>
      <c r="C664" s="502"/>
      <c r="D664" s="5"/>
      <c r="E664" s="5">
        <f>E665</f>
        <v>17600</v>
      </c>
      <c r="F664" s="498"/>
      <c r="G664" s="499"/>
    </row>
    <row r="665" spans="1:94" x14ac:dyDescent="0.25">
      <c r="A665" s="6">
        <v>3811</v>
      </c>
      <c r="B665" s="507" t="s">
        <v>86</v>
      </c>
      <c r="C665" s="497"/>
      <c r="D665" s="7"/>
      <c r="E665" s="7">
        <v>17600</v>
      </c>
      <c r="F665" s="498"/>
      <c r="G665" s="499"/>
    </row>
    <row r="666" spans="1:94" x14ac:dyDescent="0.25">
      <c r="A666" s="6"/>
      <c r="B666" s="181"/>
      <c r="C666" s="177"/>
      <c r="D666" s="7"/>
      <c r="E666" s="7"/>
      <c r="F666" s="175"/>
      <c r="G666" s="176"/>
    </row>
    <row r="667" spans="1:94" s="40" customFormat="1" ht="30" customHeight="1" x14ac:dyDescent="0.25">
      <c r="A667" s="256" t="s">
        <v>171</v>
      </c>
      <c r="B667" s="491" t="s">
        <v>175</v>
      </c>
      <c r="C667" s="492"/>
      <c r="D667" s="257" t="s">
        <v>324</v>
      </c>
      <c r="E667" s="257" t="s">
        <v>330</v>
      </c>
      <c r="F667" s="491" t="s">
        <v>99</v>
      </c>
      <c r="G667" s="493"/>
    </row>
    <row r="668" spans="1:94" x14ac:dyDescent="0.25">
      <c r="A668" s="38">
        <v>1</v>
      </c>
      <c r="B668" s="494">
        <v>2</v>
      </c>
      <c r="C668" s="495"/>
      <c r="D668" s="38">
        <v>4</v>
      </c>
      <c r="E668" s="38">
        <v>5</v>
      </c>
      <c r="F668" s="494">
        <v>6</v>
      </c>
      <c r="G668" s="495"/>
    </row>
    <row r="669" spans="1:94" x14ac:dyDescent="0.25">
      <c r="A669" s="4"/>
      <c r="B669" s="496" t="s">
        <v>298</v>
      </c>
      <c r="C669" s="497"/>
      <c r="D669" s="5">
        <f>D672</f>
        <v>108100</v>
      </c>
      <c r="E669" s="5">
        <f>E672</f>
        <v>108100</v>
      </c>
      <c r="F669" s="498">
        <f>E669/D669*100</f>
        <v>100</v>
      </c>
      <c r="G669" s="499"/>
    </row>
    <row r="670" spans="1:94" s="71" customFormat="1" x14ac:dyDescent="0.25">
      <c r="A670" s="356"/>
      <c r="B670" s="357" t="s">
        <v>263</v>
      </c>
      <c r="C670" s="73"/>
      <c r="D670" s="358">
        <f>D672</f>
        <v>108100</v>
      </c>
      <c r="E670" s="359">
        <f>E672</f>
        <v>108100</v>
      </c>
      <c r="F670" s="360"/>
      <c r="G670" s="361">
        <f>E670/D670*100</f>
        <v>100</v>
      </c>
    </row>
    <row r="671" spans="1:94" s="71" customFormat="1" x14ac:dyDescent="0.25">
      <c r="A671" s="65" t="s">
        <v>133</v>
      </c>
      <c r="B671" s="72" t="s">
        <v>132</v>
      </c>
      <c r="C671" s="73"/>
      <c r="D671" s="68">
        <f>D672</f>
        <v>108100</v>
      </c>
      <c r="E671" s="68">
        <f>E672</f>
        <v>108100</v>
      </c>
      <c r="F671" s="69"/>
      <c r="G671" s="70">
        <f>E671/D671*100</f>
        <v>100</v>
      </c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</row>
    <row r="672" spans="1:94" x14ac:dyDescent="0.25">
      <c r="A672" s="4">
        <v>3</v>
      </c>
      <c r="B672" s="496" t="s">
        <v>6</v>
      </c>
      <c r="C672" s="497"/>
      <c r="D672" s="5">
        <f t="shared" ref="D672:E672" si="89">D673</f>
        <v>108100</v>
      </c>
      <c r="E672" s="5">
        <f t="shared" si="89"/>
        <v>108100</v>
      </c>
      <c r="F672" s="498">
        <f>E672/D672*100</f>
        <v>100</v>
      </c>
      <c r="G672" s="499"/>
    </row>
    <row r="673" spans="1:94" x14ac:dyDescent="0.25">
      <c r="A673" s="4">
        <v>38</v>
      </c>
      <c r="B673" s="496" t="s">
        <v>84</v>
      </c>
      <c r="C673" s="497"/>
      <c r="D673" s="5">
        <v>108100</v>
      </c>
      <c r="E673" s="5">
        <f>E674</f>
        <v>108100</v>
      </c>
      <c r="F673" s="498">
        <f>E673/D673*100</f>
        <v>100</v>
      </c>
      <c r="G673" s="499"/>
    </row>
    <row r="674" spans="1:94" x14ac:dyDescent="0.25">
      <c r="A674" s="4">
        <v>381</v>
      </c>
      <c r="B674" s="496" t="s">
        <v>85</v>
      </c>
      <c r="C674" s="497"/>
      <c r="D674" s="5"/>
      <c r="E674" s="5">
        <f>E675</f>
        <v>108100</v>
      </c>
      <c r="F674" s="498"/>
      <c r="G674" s="499"/>
    </row>
    <row r="675" spans="1:94" x14ac:dyDescent="0.25">
      <c r="A675" s="6">
        <v>3811</v>
      </c>
      <c r="B675" s="507" t="s">
        <v>86</v>
      </c>
      <c r="C675" s="497"/>
      <c r="D675" s="5"/>
      <c r="E675" s="24">
        <v>108100</v>
      </c>
      <c r="F675" s="498"/>
      <c r="G675" s="499"/>
    </row>
    <row r="676" spans="1:94" x14ac:dyDescent="0.25">
      <c r="A676" s="39"/>
      <c r="B676" s="184"/>
      <c r="C676" s="184"/>
      <c r="D676" s="90"/>
      <c r="E676" s="95"/>
      <c r="F676" s="127"/>
      <c r="G676" s="127"/>
    </row>
    <row r="677" spans="1:94" x14ac:dyDescent="0.25">
      <c r="A677" s="4"/>
      <c r="B677" s="496" t="s">
        <v>299</v>
      </c>
      <c r="C677" s="502"/>
      <c r="D677" s="5">
        <f>D680</f>
        <v>48700</v>
      </c>
      <c r="E677" s="5">
        <f>E680</f>
        <v>48700</v>
      </c>
      <c r="F677" s="498">
        <f>E677/D677*100</f>
        <v>100</v>
      </c>
      <c r="G677" s="499"/>
    </row>
    <row r="678" spans="1:94" s="71" customFormat="1" x14ac:dyDescent="0.25">
      <c r="A678" s="356"/>
      <c r="B678" s="357" t="s">
        <v>300</v>
      </c>
      <c r="C678" s="73"/>
      <c r="D678" s="358">
        <f>D680</f>
        <v>48700</v>
      </c>
      <c r="E678" s="359">
        <f>E680</f>
        <v>48700</v>
      </c>
      <c r="F678" s="360"/>
      <c r="G678" s="361">
        <f>E678/D678*100</f>
        <v>100</v>
      </c>
    </row>
    <row r="679" spans="1:94" s="71" customFormat="1" x14ac:dyDescent="0.25">
      <c r="A679" s="65" t="s">
        <v>133</v>
      </c>
      <c r="B679" s="72" t="s">
        <v>132</v>
      </c>
      <c r="C679" s="73"/>
      <c r="D679" s="68">
        <f>D680</f>
        <v>48700</v>
      </c>
      <c r="E679" s="68">
        <f>E680</f>
        <v>48700</v>
      </c>
      <c r="F679" s="69"/>
      <c r="G679" s="70">
        <f>E679/D679*100</f>
        <v>100</v>
      </c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</row>
    <row r="680" spans="1:94" x14ac:dyDescent="0.25">
      <c r="A680" s="4">
        <v>3</v>
      </c>
      <c r="B680" s="496" t="s">
        <v>6</v>
      </c>
      <c r="C680" s="502"/>
      <c r="D680" s="5">
        <f t="shared" ref="D680:E681" si="90">D681</f>
        <v>48700</v>
      </c>
      <c r="E680" s="5">
        <f t="shared" si="90"/>
        <v>48700</v>
      </c>
      <c r="F680" s="498">
        <f>E680/D680*100</f>
        <v>100</v>
      </c>
      <c r="G680" s="499"/>
    </row>
    <row r="681" spans="1:94" x14ac:dyDescent="0.25">
      <c r="A681" s="4">
        <v>38</v>
      </c>
      <c r="B681" s="496" t="s">
        <v>84</v>
      </c>
      <c r="C681" s="502"/>
      <c r="D681" s="5">
        <v>48700</v>
      </c>
      <c r="E681" s="5">
        <f t="shared" si="90"/>
        <v>48700</v>
      </c>
      <c r="F681" s="498">
        <f>E681/D681*100</f>
        <v>100</v>
      </c>
      <c r="G681" s="499"/>
    </row>
    <row r="682" spans="1:94" x14ac:dyDescent="0.25">
      <c r="A682" s="4">
        <v>381</v>
      </c>
      <c r="B682" s="496" t="s">
        <v>85</v>
      </c>
      <c r="C682" s="497"/>
      <c r="D682" s="5"/>
      <c r="E682" s="5">
        <f>E683</f>
        <v>48700</v>
      </c>
      <c r="F682" s="498"/>
      <c r="G682" s="499"/>
    </row>
    <row r="683" spans="1:94" x14ac:dyDescent="0.25">
      <c r="A683" s="22">
        <v>3811</v>
      </c>
      <c r="B683" s="503" t="s">
        <v>86</v>
      </c>
      <c r="C683" s="501"/>
      <c r="D683" s="23"/>
      <c r="E683" s="23">
        <v>48700</v>
      </c>
      <c r="F683" s="498"/>
      <c r="G683" s="499"/>
    </row>
    <row r="684" spans="1:94" x14ac:dyDescent="0.25">
      <c r="A684" s="22"/>
      <c r="B684" s="215"/>
      <c r="C684" s="214"/>
      <c r="D684" s="23"/>
      <c r="E684" s="23"/>
      <c r="F684" s="212"/>
      <c r="G684" s="213"/>
    </row>
    <row r="685" spans="1:94" x14ac:dyDescent="0.25">
      <c r="A685" s="22"/>
      <c r="B685" s="215"/>
      <c r="C685" s="214"/>
      <c r="D685" s="23"/>
      <c r="E685" s="23"/>
      <c r="F685" s="212"/>
      <c r="G685" s="213"/>
    </row>
    <row r="686" spans="1:94" s="317" customFormat="1" x14ac:dyDescent="0.25">
      <c r="A686" s="315"/>
      <c r="B686" s="572" t="s">
        <v>126</v>
      </c>
      <c r="C686" s="573"/>
      <c r="D686" s="316">
        <f>D687</f>
        <v>1463000</v>
      </c>
      <c r="E686" s="316">
        <f>E687</f>
        <v>75326.719999999987</v>
      </c>
      <c r="F686" s="574">
        <f>E686/D686*100</f>
        <v>5.1487846889952147</v>
      </c>
      <c r="G686" s="575"/>
    </row>
    <row r="687" spans="1:94" s="287" customFormat="1" x14ac:dyDescent="0.25">
      <c r="A687" s="305"/>
      <c r="B687" s="567" t="s">
        <v>127</v>
      </c>
      <c r="C687" s="568"/>
      <c r="D687" s="306">
        <f>D688+D768</f>
        <v>1463000</v>
      </c>
      <c r="E687" s="306">
        <f>E688+E768</f>
        <v>75326.719999999987</v>
      </c>
      <c r="F687" s="569">
        <f>E687/D687*100</f>
        <v>5.1487846889952147</v>
      </c>
      <c r="G687" s="570"/>
    </row>
    <row r="688" spans="1:94" s="280" customFormat="1" x14ac:dyDescent="0.25">
      <c r="A688" s="308"/>
      <c r="B688" s="517" t="s">
        <v>301</v>
      </c>
      <c r="C688" s="551"/>
      <c r="D688" s="309">
        <f>D689+D700+D708+D718+D733+D740+D749+D760</f>
        <v>313000</v>
      </c>
      <c r="E688" s="309">
        <f>E689+E700+E708+E718+E733+E740+E749+E760</f>
        <v>75326.719999999987</v>
      </c>
      <c r="F688" s="519">
        <f>E688/D688*100</f>
        <v>24.066044728434498</v>
      </c>
      <c r="G688" s="520"/>
    </row>
    <row r="689" spans="1:94" x14ac:dyDescent="0.25">
      <c r="A689" s="4"/>
      <c r="B689" s="496" t="s">
        <v>302</v>
      </c>
      <c r="C689" s="502"/>
      <c r="D689" s="5">
        <f>D693</f>
        <v>63000</v>
      </c>
      <c r="E689" s="5">
        <f>E693</f>
        <v>6669.07</v>
      </c>
      <c r="F689" s="498">
        <f>E689/D689*100</f>
        <v>10.585825396825395</v>
      </c>
      <c r="G689" s="499"/>
    </row>
    <row r="690" spans="1:94" s="71" customFormat="1" x14ac:dyDescent="0.25">
      <c r="A690" s="356"/>
      <c r="B690" s="357" t="s">
        <v>265</v>
      </c>
      <c r="C690" s="73"/>
      <c r="D690" s="358">
        <f>D693</f>
        <v>63000</v>
      </c>
      <c r="E690" s="359">
        <f>E693</f>
        <v>6669.07</v>
      </c>
      <c r="F690" s="360"/>
      <c r="G690" s="361">
        <f>E690/D690*100</f>
        <v>10.585825396825395</v>
      </c>
    </row>
    <row r="691" spans="1:94" s="71" customFormat="1" x14ac:dyDescent="0.25">
      <c r="A691" s="65" t="s">
        <v>133</v>
      </c>
      <c r="B691" s="72" t="s">
        <v>132</v>
      </c>
      <c r="C691" s="73"/>
      <c r="D691" s="68"/>
      <c r="E691" s="68"/>
      <c r="F691" s="69"/>
      <c r="G691" s="70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</row>
    <row r="692" spans="1:94" s="71" customFormat="1" x14ac:dyDescent="0.25">
      <c r="A692" s="65" t="s">
        <v>137</v>
      </c>
      <c r="B692" s="72" t="s">
        <v>138</v>
      </c>
      <c r="C692" s="73"/>
      <c r="D692" s="68">
        <v>63000</v>
      </c>
      <c r="E692" s="68">
        <v>6669.07</v>
      </c>
      <c r="F692" s="69"/>
      <c r="G692" s="70">
        <f>E692/D692*100</f>
        <v>10.585825396825395</v>
      </c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</row>
    <row r="693" spans="1:94" x14ac:dyDescent="0.25">
      <c r="A693" s="4">
        <v>3</v>
      </c>
      <c r="B693" s="496" t="s">
        <v>6</v>
      </c>
      <c r="C693" s="502"/>
      <c r="D693" s="5">
        <f>D694</f>
        <v>63000</v>
      </c>
      <c r="E693" s="5">
        <f>E694</f>
        <v>6669.07</v>
      </c>
      <c r="F693" s="498">
        <f>E693/D693*100</f>
        <v>10.585825396825395</v>
      </c>
      <c r="G693" s="499"/>
    </row>
    <row r="694" spans="1:94" x14ac:dyDescent="0.25">
      <c r="A694" s="4">
        <v>32</v>
      </c>
      <c r="B694" s="496" t="s">
        <v>52</v>
      </c>
      <c r="C694" s="497"/>
      <c r="D694" s="5">
        <v>63000</v>
      </c>
      <c r="E694" s="5">
        <f>E695</f>
        <v>6669.07</v>
      </c>
      <c r="F694" s="498">
        <f>E694/D694*100</f>
        <v>10.585825396825395</v>
      </c>
      <c r="G694" s="499"/>
    </row>
    <row r="695" spans="1:94" s="124" customFormat="1" x14ac:dyDescent="0.25">
      <c r="A695" s="125">
        <v>323</v>
      </c>
      <c r="B695" s="505" t="s">
        <v>64</v>
      </c>
      <c r="C695" s="506"/>
      <c r="D695" s="126"/>
      <c r="E695" s="126">
        <f>+E696</f>
        <v>6669.07</v>
      </c>
      <c r="F695" s="535"/>
      <c r="G695" s="536"/>
    </row>
    <row r="696" spans="1:94" x14ac:dyDescent="0.25">
      <c r="A696" s="6">
        <v>3232</v>
      </c>
      <c r="B696" s="507" t="s">
        <v>66</v>
      </c>
      <c r="C696" s="497"/>
      <c r="D696" s="5"/>
      <c r="E696" s="24">
        <v>6669.07</v>
      </c>
      <c r="F696" s="498"/>
      <c r="G696" s="499"/>
    </row>
    <row r="697" spans="1:94" x14ac:dyDescent="0.25">
      <c r="A697" s="39"/>
      <c r="B697" s="387"/>
      <c r="C697" s="387"/>
      <c r="D697" s="90"/>
      <c r="E697" s="95"/>
      <c r="F697" s="127"/>
      <c r="G697" s="127"/>
    </row>
    <row r="698" spans="1:94" s="40" customFormat="1" ht="30" customHeight="1" x14ac:dyDescent="0.25">
      <c r="A698" s="256" t="s">
        <v>171</v>
      </c>
      <c r="B698" s="491" t="s">
        <v>175</v>
      </c>
      <c r="C698" s="492"/>
      <c r="D698" s="257" t="s">
        <v>324</v>
      </c>
      <c r="E698" s="257" t="s">
        <v>330</v>
      </c>
      <c r="F698" s="491" t="s">
        <v>99</v>
      </c>
      <c r="G698" s="493"/>
    </row>
    <row r="699" spans="1:94" x14ac:dyDescent="0.25">
      <c r="A699" s="38">
        <v>1</v>
      </c>
      <c r="B699" s="494">
        <v>2</v>
      </c>
      <c r="C699" s="495"/>
      <c r="D699" s="38">
        <v>4</v>
      </c>
      <c r="E699" s="38">
        <v>5</v>
      </c>
      <c r="F699" s="494">
        <v>6</v>
      </c>
      <c r="G699" s="495"/>
    </row>
    <row r="700" spans="1:94" x14ac:dyDescent="0.25">
      <c r="A700" s="4"/>
      <c r="B700" s="496" t="s">
        <v>303</v>
      </c>
      <c r="C700" s="502"/>
      <c r="D700" s="5">
        <f>D703</f>
        <v>5000</v>
      </c>
      <c r="E700" s="5">
        <f>E703</f>
        <v>2187.5</v>
      </c>
      <c r="F700" s="498">
        <f>E700/D700*100</f>
        <v>43.75</v>
      </c>
      <c r="G700" s="499"/>
    </row>
    <row r="701" spans="1:94" s="71" customFormat="1" x14ac:dyDescent="0.25">
      <c r="A701" s="356"/>
      <c r="B701" s="357" t="s">
        <v>265</v>
      </c>
      <c r="C701" s="73"/>
      <c r="D701" s="358">
        <f>D703</f>
        <v>5000</v>
      </c>
      <c r="E701" s="359">
        <f>E703</f>
        <v>2187.5</v>
      </c>
      <c r="F701" s="360"/>
      <c r="G701" s="361">
        <f>E701/D701*100</f>
        <v>43.75</v>
      </c>
    </row>
    <row r="702" spans="1:94" s="71" customFormat="1" x14ac:dyDescent="0.25">
      <c r="A702" s="65" t="s">
        <v>137</v>
      </c>
      <c r="B702" s="72" t="s">
        <v>138</v>
      </c>
      <c r="C702" s="73"/>
      <c r="D702" s="68">
        <v>5000</v>
      </c>
      <c r="E702" s="68">
        <v>2187.5</v>
      </c>
      <c r="F702" s="69"/>
      <c r="G702" s="361">
        <f>E702/D702*100</f>
        <v>43.75</v>
      </c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</row>
    <row r="703" spans="1:94" x14ac:dyDescent="0.25">
      <c r="A703" s="4">
        <v>3</v>
      </c>
      <c r="B703" s="496" t="s">
        <v>6</v>
      </c>
      <c r="C703" s="502"/>
      <c r="D703" s="5">
        <f>D704</f>
        <v>5000</v>
      </c>
      <c r="E703" s="5">
        <f>E704</f>
        <v>2187.5</v>
      </c>
      <c r="F703" s="498">
        <f>E703/D703*100</f>
        <v>43.75</v>
      </c>
      <c r="G703" s="499"/>
    </row>
    <row r="704" spans="1:94" x14ac:dyDescent="0.25">
      <c r="A704" s="4">
        <v>32</v>
      </c>
      <c r="B704" s="496" t="s">
        <v>52</v>
      </c>
      <c r="C704" s="497"/>
      <c r="D704" s="5">
        <v>5000</v>
      </c>
      <c r="E704" s="5">
        <f>E705</f>
        <v>2187.5</v>
      </c>
      <c r="F704" s="498">
        <f>E704/D704*100</f>
        <v>43.75</v>
      </c>
      <c r="G704" s="499"/>
    </row>
    <row r="705" spans="1:94" s="124" customFormat="1" x14ac:dyDescent="0.25">
      <c r="A705" s="125">
        <v>323</v>
      </c>
      <c r="B705" s="505" t="s">
        <v>64</v>
      </c>
      <c r="C705" s="506"/>
      <c r="D705" s="126"/>
      <c r="E705" s="126">
        <f>+E706</f>
        <v>2187.5</v>
      </c>
      <c r="F705" s="535"/>
      <c r="G705" s="536"/>
    </row>
    <row r="706" spans="1:94" x14ac:dyDescent="0.25">
      <c r="A706" s="6">
        <v>3232</v>
      </c>
      <c r="B706" s="507" t="s">
        <v>66</v>
      </c>
      <c r="C706" s="497"/>
      <c r="D706" s="5"/>
      <c r="E706" s="24">
        <v>2187.5</v>
      </c>
      <c r="F706" s="498"/>
      <c r="G706" s="499"/>
    </row>
    <row r="707" spans="1:94" x14ac:dyDescent="0.25">
      <c r="A707" s="39"/>
      <c r="B707" s="387"/>
      <c r="C707" s="387"/>
      <c r="D707" s="90"/>
      <c r="E707" s="95"/>
      <c r="F707" s="127"/>
      <c r="G707" s="127"/>
    </row>
    <row r="708" spans="1:94" x14ac:dyDescent="0.25">
      <c r="A708" s="4"/>
      <c r="B708" s="496" t="s">
        <v>304</v>
      </c>
      <c r="C708" s="497"/>
      <c r="D708" s="5">
        <f>D711</f>
        <v>30000</v>
      </c>
      <c r="E708" s="5">
        <f>E711</f>
        <v>1796.89</v>
      </c>
      <c r="F708" s="498">
        <f>E708/D708*100</f>
        <v>5.9896333333333338</v>
      </c>
      <c r="G708" s="499"/>
    </row>
    <row r="709" spans="1:94" s="71" customFormat="1" x14ac:dyDescent="0.25">
      <c r="A709" s="356"/>
      <c r="B709" s="357" t="s">
        <v>266</v>
      </c>
      <c r="C709" s="73"/>
      <c r="D709" s="358">
        <f>D711</f>
        <v>30000</v>
      </c>
      <c r="E709" s="359">
        <f>E711</f>
        <v>1796.89</v>
      </c>
      <c r="F709" s="360"/>
      <c r="G709" s="361">
        <f>E709/D709*100</f>
        <v>5.9896333333333338</v>
      </c>
    </row>
    <row r="710" spans="1:94" s="71" customFormat="1" x14ac:dyDescent="0.25">
      <c r="A710" s="65" t="s">
        <v>137</v>
      </c>
      <c r="B710" s="72" t="s">
        <v>138</v>
      </c>
      <c r="C710" s="73"/>
      <c r="D710" s="68">
        <v>30000</v>
      </c>
      <c r="E710" s="68">
        <v>1796.89</v>
      </c>
      <c r="F710" s="69"/>
      <c r="G710" s="70">
        <f>E710/D710*100</f>
        <v>5.9896333333333338</v>
      </c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</row>
    <row r="711" spans="1:94" x14ac:dyDescent="0.25">
      <c r="A711" s="4">
        <v>3</v>
      </c>
      <c r="B711" s="496" t="s">
        <v>6</v>
      </c>
      <c r="C711" s="497"/>
      <c r="D711" s="5">
        <f>D712</f>
        <v>30000</v>
      </c>
      <c r="E711" s="5">
        <f>E712</f>
        <v>1796.89</v>
      </c>
      <c r="F711" s="498">
        <f>E711/D711*100</f>
        <v>5.9896333333333338</v>
      </c>
      <c r="G711" s="499"/>
    </row>
    <row r="712" spans="1:94" x14ac:dyDescent="0.25">
      <c r="A712" s="4">
        <v>32</v>
      </c>
      <c r="B712" s="496" t="s">
        <v>52</v>
      </c>
      <c r="C712" s="502"/>
      <c r="D712" s="5">
        <v>30000</v>
      </c>
      <c r="E712" s="5">
        <f>E715+E713</f>
        <v>1796.89</v>
      </c>
      <c r="F712" s="498">
        <f>E712/D712*100</f>
        <v>5.9896333333333338</v>
      </c>
      <c r="G712" s="499"/>
    </row>
    <row r="713" spans="1:94" x14ac:dyDescent="0.25">
      <c r="A713" s="4">
        <v>322</v>
      </c>
      <c r="B713" s="496" t="s">
        <v>58</v>
      </c>
      <c r="C713" s="497"/>
      <c r="D713" s="5"/>
      <c r="E713" s="5">
        <f>E714</f>
        <v>1796.89</v>
      </c>
      <c r="F713" s="498"/>
      <c r="G713" s="499"/>
    </row>
    <row r="714" spans="1:94" x14ac:dyDescent="0.25">
      <c r="A714" s="22">
        <v>3223</v>
      </c>
      <c r="B714" s="504" t="s">
        <v>60</v>
      </c>
      <c r="C714" s="501"/>
      <c r="D714" s="23"/>
      <c r="E714" s="23">
        <v>1796.89</v>
      </c>
      <c r="F714" s="498"/>
      <c r="G714" s="499"/>
    </row>
    <row r="715" spans="1:94" x14ac:dyDescent="0.25">
      <c r="A715" s="4">
        <v>323</v>
      </c>
      <c r="B715" s="496" t="s">
        <v>64</v>
      </c>
      <c r="C715" s="497"/>
      <c r="D715" s="5"/>
      <c r="E715" s="5">
        <f>E716</f>
        <v>0</v>
      </c>
      <c r="F715" s="498"/>
      <c r="G715" s="499"/>
    </row>
    <row r="716" spans="1:94" x14ac:dyDescent="0.25">
      <c r="A716" s="22">
        <v>3232</v>
      </c>
      <c r="B716" s="503" t="s">
        <v>66</v>
      </c>
      <c r="C716" s="501"/>
      <c r="D716" s="23"/>
      <c r="E716" s="23"/>
      <c r="F716" s="498"/>
      <c r="G716" s="499"/>
    </row>
    <row r="717" spans="1:94" x14ac:dyDescent="0.25">
      <c r="A717" s="39"/>
      <c r="B717" s="88"/>
      <c r="C717" s="88"/>
      <c r="D717" s="90"/>
      <c r="E717" s="95"/>
      <c r="F717" s="96"/>
      <c r="G717" s="96"/>
    </row>
    <row r="718" spans="1:94" x14ac:dyDescent="0.25">
      <c r="A718" s="4"/>
      <c r="B718" s="496" t="s">
        <v>305</v>
      </c>
      <c r="C718" s="502"/>
      <c r="D718" s="5">
        <f>D721</f>
        <v>122000</v>
      </c>
      <c r="E718" s="5">
        <f>E721</f>
        <v>40559.339999999997</v>
      </c>
      <c r="F718" s="498">
        <f>E718/D718*100</f>
        <v>33.245360655737706</v>
      </c>
      <c r="G718" s="499"/>
    </row>
    <row r="719" spans="1:94" s="71" customFormat="1" x14ac:dyDescent="0.25">
      <c r="A719" s="356"/>
      <c r="B719" s="357" t="s">
        <v>264</v>
      </c>
      <c r="C719" s="73"/>
      <c r="D719" s="358">
        <f>D721</f>
        <v>122000</v>
      </c>
      <c r="E719" s="359">
        <f>E721</f>
        <v>40559.339999999997</v>
      </c>
      <c r="F719" s="360"/>
      <c r="G719" s="361">
        <f>E719/D719*100</f>
        <v>33.245360655737706</v>
      </c>
    </row>
    <row r="720" spans="1:94" s="71" customFormat="1" x14ac:dyDescent="0.25">
      <c r="A720" s="65" t="s">
        <v>137</v>
      </c>
      <c r="B720" s="72" t="s">
        <v>138</v>
      </c>
      <c r="C720" s="73"/>
      <c r="D720" s="68">
        <v>122000</v>
      </c>
      <c r="E720" s="68">
        <v>40559.339999999997</v>
      </c>
      <c r="F720" s="69"/>
      <c r="G720" s="70">
        <f>E720/D720*100</f>
        <v>33.245360655737706</v>
      </c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</row>
    <row r="721" spans="1:94" x14ac:dyDescent="0.25">
      <c r="A721" s="4">
        <v>3</v>
      </c>
      <c r="B721" s="496" t="s">
        <v>6</v>
      </c>
      <c r="C721" s="502"/>
      <c r="D721" s="5">
        <f>D722</f>
        <v>122000</v>
      </c>
      <c r="E721" s="5">
        <f>E722</f>
        <v>40559.339999999997</v>
      </c>
      <c r="F721" s="498">
        <f>E721/D721*100</f>
        <v>33.245360655737706</v>
      </c>
      <c r="G721" s="499"/>
    </row>
    <row r="722" spans="1:94" x14ac:dyDescent="0.25">
      <c r="A722" s="4">
        <v>32</v>
      </c>
      <c r="B722" s="496" t="s">
        <v>52</v>
      </c>
      <c r="C722" s="497"/>
      <c r="D722" s="5">
        <v>122000</v>
      </c>
      <c r="E722" s="5">
        <f>E723+E729</f>
        <v>40559.339999999997</v>
      </c>
      <c r="F722" s="498">
        <f>E722/D722*100</f>
        <v>33.245360655737706</v>
      </c>
      <c r="G722" s="499"/>
    </row>
    <row r="723" spans="1:94" x14ac:dyDescent="0.25">
      <c r="A723" s="4">
        <v>322</v>
      </c>
      <c r="B723" s="173" t="s">
        <v>58</v>
      </c>
      <c r="C723" s="177"/>
      <c r="D723" s="5"/>
      <c r="E723" s="5">
        <f>E724+E725</f>
        <v>6515.73</v>
      </c>
      <c r="F723" s="175"/>
      <c r="G723" s="176"/>
    </row>
    <row r="724" spans="1:94" s="224" customFormat="1" x14ac:dyDescent="0.25">
      <c r="A724" s="220">
        <v>3223</v>
      </c>
      <c r="B724" s="219" t="s">
        <v>60</v>
      </c>
      <c r="C724" s="221"/>
      <c r="D724" s="222"/>
      <c r="E724" s="222">
        <v>1032.08</v>
      </c>
      <c r="F724" s="223"/>
      <c r="G724" s="207"/>
    </row>
    <row r="725" spans="1:94" s="224" customFormat="1" x14ac:dyDescent="0.25">
      <c r="A725" s="220">
        <v>3224</v>
      </c>
      <c r="B725" s="332" t="s">
        <v>246</v>
      </c>
      <c r="C725" s="221"/>
      <c r="D725" s="222"/>
      <c r="E725" s="222">
        <v>5483.65</v>
      </c>
      <c r="F725" s="223"/>
      <c r="G725" s="324"/>
    </row>
    <row r="726" spans="1:94" s="40" customFormat="1" ht="30" customHeight="1" x14ac:dyDescent="0.25">
      <c r="A726" s="256" t="s">
        <v>171</v>
      </c>
      <c r="B726" s="491" t="s">
        <v>175</v>
      </c>
      <c r="C726" s="492"/>
      <c r="D726" s="257" t="s">
        <v>324</v>
      </c>
      <c r="E726" s="257" t="s">
        <v>330</v>
      </c>
      <c r="F726" s="491" t="s">
        <v>99</v>
      </c>
      <c r="G726" s="493"/>
    </row>
    <row r="727" spans="1:94" x14ac:dyDescent="0.25">
      <c r="A727" s="38">
        <v>1</v>
      </c>
      <c r="B727" s="494">
        <v>2</v>
      </c>
      <c r="C727" s="495"/>
      <c r="D727" s="38">
        <v>4</v>
      </c>
      <c r="E727" s="38">
        <v>5</v>
      </c>
      <c r="F727" s="494">
        <v>6</v>
      </c>
      <c r="G727" s="495"/>
    </row>
    <row r="728" spans="1:94" x14ac:dyDescent="0.25">
      <c r="A728" s="38"/>
      <c r="B728" s="403"/>
      <c r="C728" s="404"/>
      <c r="D728" s="38"/>
      <c r="E728" s="38"/>
      <c r="F728" s="403"/>
      <c r="G728" s="404"/>
    </row>
    <row r="729" spans="1:94" s="124" customFormat="1" x14ac:dyDescent="0.25">
      <c r="A729" s="125">
        <v>323</v>
      </c>
      <c r="B729" s="505" t="s">
        <v>64</v>
      </c>
      <c r="C729" s="506"/>
      <c r="D729" s="126"/>
      <c r="E729" s="126">
        <f>E730+E731</f>
        <v>34043.61</v>
      </c>
      <c r="F729" s="535"/>
      <c r="G729" s="536"/>
    </row>
    <row r="730" spans="1:94" s="40" customFormat="1" x14ac:dyDescent="0.25">
      <c r="A730" s="189">
        <v>3232</v>
      </c>
      <c r="B730" s="190" t="s">
        <v>66</v>
      </c>
      <c r="C730" s="191"/>
      <c r="D730" s="121"/>
      <c r="E730" s="121">
        <v>20210</v>
      </c>
      <c r="F730" s="192"/>
      <c r="G730" s="193"/>
    </row>
    <row r="731" spans="1:94" s="40" customFormat="1" x14ac:dyDescent="0.25">
      <c r="A731" s="189">
        <v>3234</v>
      </c>
      <c r="B731" s="405" t="s">
        <v>68</v>
      </c>
      <c r="C731" s="406"/>
      <c r="D731" s="121"/>
      <c r="E731" s="121">
        <v>13833.61</v>
      </c>
      <c r="F731" s="407"/>
      <c r="G731" s="408"/>
    </row>
    <row r="732" spans="1:94" s="124" customFormat="1" x14ac:dyDescent="0.25">
      <c r="A732" s="125"/>
      <c r="B732" s="150"/>
      <c r="C732" s="153"/>
      <c r="D732" s="126"/>
      <c r="E732" s="126"/>
      <c r="F732" s="151"/>
      <c r="G732" s="152"/>
    </row>
    <row r="733" spans="1:94" x14ac:dyDescent="0.25">
      <c r="A733" s="4"/>
      <c r="B733" s="496" t="s">
        <v>361</v>
      </c>
      <c r="C733" s="502"/>
      <c r="D733" s="5">
        <f>D736</f>
        <v>5000</v>
      </c>
      <c r="E733" s="5">
        <v>0</v>
      </c>
      <c r="F733" s="498"/>
      <c r="G733" s="499"/>
    </row>
    <row r="734" spans="1:94" s="71" customFormat="1" x14ac:dyDescent="0.25">
      <c r="A734" s="356"/>
      <c r="B734" s="357" t="s">
        <v>264</v>
      </c>
      <c r="C734" s="73"/>
      <c r="D734" s="358">
        <f>D736</f>
        <v>5000</v>
      </c>
      <c r="E734" s="359">
        <v>0</v>
      </c>
      <c r="F734" s="360"/>
      <c r="G734" s="361"/>
    </row>
    <row r="735" spans="1:94" s="71" customFormat="1" x14ac:dyDescent="0.25">
      <c r="A735" s="65" t="s">
        <v>133</v>
      </c>
      <c r="B735" s="72" t="s">
        <v>132</v>
      </c>
      <c r="C735" s="73"/>
      <c r="D735" s="68">
        <f>D736</f>
        <v>5000</v>
      </c>
      <c r="E735" s="68">
        <v>0</v>
      </c>
      <c r="F735" s="69"/>
      <c r="G735" s="70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</row>
    <row r="736" spans="1:94" x14ac:dyDescent="0.25">
      <c r="A736" s="4">
        <v>3</v>
      </c>
      <c r="B736" s="496" t="s">
        <v>6</v>
      </c>
      <c r="C736" s="502"/>
      <c r="D736" s="5">
        <f>D737</f>
        <v>5000</v>
      </c>
      <c r="E736" s="5">
        <v>0</v>
      </c>
      <c r="F736" s="498"/>
      <c r="G736" s="499"/>
    </row>
    <row r="737" spans="1:94" x14ac:dyDescent="0.25">
      <c r="A737" s="4">
        <v>32</v>
      </c>
      <c r="B737" s="496" t="s">
        <v>52</v>
      </c>
      <c r="C737" s="497"/>
      <c r="D737" s="5">
        <v>5000</v>
      </c>
      <c r="E737" s="5"/>
      <c r="F737" s="498"/>
      <c r="G737" s="499"/>
    </row>
    <row r="738" spans="1:94" s="124" customFormat="1" x14ac:dyDescent="0.25">
      <c r="A738" s="125">
        <v>323</v>
      </c>
      <c r="B738" s="505" t="s">
        <v>64</v>
      </c>
      <c r="C738" s="506"/>
      <c r="D738" s="126"/>
      <c r="E738" s="126"/>
      <c r="F738" s="498"/>
      <c r="G738" s="499"/>
    </row>
    <row r="739" spans="1:94" s="40" customFormat="1" x14ac:dyDescent="0.25">
      <c r="A739" s="225"/>
      <c r="B739" s="226"/>
      <c r="C739" s="227"/>
      <c r="D739" s="228"/>
      <c r="E739" s="228"/>
      <c r="F739" s="229"/>
      <c r="G739" s="230"/>
    </row>
    <row r="740" spans="1:94" x14ac:dyDescent="0.25">
      <c r="A740" s="4"/>
      <c r="B740" s="496" t="s">
        <v>306</v>
      </c>
      <c r="C740" s="497"/>
      <c r="D740" s="5">
        <f>D743</f>
        <v>20000</v>
      </c>
      <c r="E740" s="5">
        <f>E743</f>
        <v>4200</v>
      </c>
      <c r="F740" s="498">
        <f>E740/D740*100</f>
        <v>21</v>
      </c>
      <c r="G740" s="499"/>
    </row>
    <row r="741" spans="1:94" s="71" customFormat="1" x14ac:dyDescent="0.25">
      <c r="A741" s="356"/>
      <c r="B741" s="357" t="s">
        <v>264</v>
      </c>
      <c r="C741" s="73"/>
      <c r="D741" s="358">
        <f>D743</f>
        <v>20000</v>
      </c>
      <c r="E741" s="359">
        <f>E743</f>
        <v>4200</v>
      </c>
      <c r="F741" s="360"/>
      <c r="G741" s="361">
        <f>E741/D741*100</f>
        <v>21</v>
      </c>
    </row>
    <row r="742" spans="1:94" s="71" customFormat="1" x14ac:dyDescent="0.25">
      <c r="A742" s="65" t="s">
        <v>137</v>
      </c>
      <c r="B742" s="72" t="s">
        <v>138</v>
      </c>
      <c r="C742" s="73"/>
      <c r="D742" s="68">
        <v>20000</v>
      </c>
      <c r="E742" s="68">
        <v>4200</v>
      </c>
      <c r="F742" s="69"/>
      <c r="G742" s="361">
        <f>E742/D742*100</f>
        <v>21</v>
      </c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</row>
    <row r="743" spans="1:94" x14ac:dyDescent="0.25">
      <c r="A743" s="4">
        <v>3</v>
      </c>
      <c r="B743" s="496" t="s">
        <v>6</v>
      </c>
      <c r="C743" s="497"/>
      <c r="D743" s="5">
        <f>D744</f>
        <v>20000</v>
      </c>
      <c r="E743" s="5">
        <f>E744</f>
        <v>4200</v>
      </c>
      <c r="F743" s="498">
        <f>E743/D743*100</f>
        <v>21</v>
      </c>
      <c r="G743" s="499"/>
    </row>
    <row r="744" spans="1:94" x14ac:dyDescent="0.25">
      <c r="A744" s="4">
        <v>32</v>
      </c>
      <c r="B744" s="496" t="s">
        <v>52</v>
      </c>
      <c r="C744" s="502"/>
      <c r="D744" s="5">
        <v>20000</v>
      </c>
      <c r="E744" s="5">
        <f>E745</f>
        <v>4200</v>
      </c>
      <c r="F744" s="498">
        <f>E744/D744*100</f>
        <v>21</v>
      </c>
      <c r="G744" s="499"/>
    </row>
    <row r="745" spans="1:94" x14ac:dyDescent="0.25">
      <c r="A745" s="4">
        <v>323</v>
      </c>
      <c r="B745" s="496" t="s">
        <v>64</v>
      </c>
      <c r="C745" s="497"/>
      <c r="D745" s="5"/>
      <c r="E745" s="5">
        <f>E746+E747</f>
        <v>4200</v>
      </c>
      <c r="F745" s="498"/>
      <c r="G745" s="499"/>
    </row>
    <row r="746" spans="1:94" x14ac:dyDescent="0.25">
      <c r="A746" s="22">
        <v>3232</v>
      </c>
      <c r="B746" s="503" t="s">
        <v>66</v>
      </c>
      <c r="C746" s="501"/>
      <c r="D746" s="23"/>
      <c r="E746" s="23">
        <v>250</v>
      </c>
      <c r="F746" s="498"/>
      <c r="G746" s="499"/>
    </row>
    <row r="747" spans="1:94" x14ac:dyDescent="0.25">
      <c r="A747" s="22">
        <v>3234</v>
      </c>
      <c r="B747" s="487" t="s">
        <v>68</v>
      </c>
      <c r="C747" s="479"/>
      <c r="D747" s="23"/>
      <c r="E747" s="23">
        <v>3950</v>
      </c>
      <c r="F747" s="477"/>
      <c r="G747" s="478"/>
    </row>
    <row r="748" spans="1:94" x14ac:dyDescent="0.25">
      <c r="A748" s="22"/>
      <c r="B748" s="163"/>
      <c r="C748" s="164"/>
      <c r="D748" s="23"/>
      <c r="E748" s="23"/>
      <c r="F748" s="161"/>
      <c r="G748" s="162"/>
    </row>
    <row r="749" spans="1:94" x14ac:dyDescent="0.25">
      <c r="A749" s="4"/>
      <c r="B749" s="496" t="s">
        <v>354</v>
      </c>
      <c r="C749" s="497"/>
      <c r="D749" s="5">
        <f>D753</f>
        <v>18000</v>
      </c>
      <c r="E749" s="5">
        <f>E753</f>
        <v>4501.2</v>
      </c>
      <c r="F749" s="498">
        <f>E749/D749*100</f>
        <v>25.006666666666668</v>
      </c>
      <c r="G749" s="499"/>
    </row>
    <row r="750" spans="1:94" s="71" customFormat="1" x14ac:dyDescent="0.25">
      <c r="A750" s="356"/>
      <c r="B750" s="357" t="s">
        <v>264</v>
      </c>
      <c r="C750" s="73"/>
      <c r="D750" s="358">
        <f>D753</f>
        <v>18000</v>
      </c>
      <c r="E750" s="359">
        <f>E753</f>
        <v>4501.2</v>
      </c>
      <c r="F750" s="360"/>
      <c r="G750" s="361">
        <f>E750/D750*100</f>
        <v>25.006666666666668</v>
      </c>
    </row>
    <row r="751" spans="1:94" s="71" customFormat="1" x14ac:dyDescent="0.25">
      <c r="A751" s="65" t="s">
        <v>133</v>
      </c>
      <c r="B751" s="72" t="s">
        <v>132</v>
      </c>
      <c r="C751" s="73"/>
      <c r="D751" s="68">
        <v>16000</v>
      </c>
      <c r="E751" s="68">
        <v>4501.2</v>
      </c>
      <c r="F751" s="69"/>
      <c r="G751" s="361">
        <f>E751/D751*100</f>
        <v>28.1325</v>
      </c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</row>
    <row r="752" spans="1:94" s="71" customFormat="1" x14ac:dyDescent="0.25">
      <c r="A752" s="65" t="s">
        <v>135</v>
      </c>
      <c r="B752" s="72" t="s">
        <v>136</v>
      </c>
      <c r="C752" s="73"/>
      <c r="D752" s="68">
        <v>2000</v>
      </c>
      <c r="E752" s="68">
        <v>0</v>
      </c>
      <c r="F752" s="69"/>
      <c r="G752" s="70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</row>
    <row r="753" spans="1:94" x14ac:dyDescent="0.25">
      <c r="A753" s="4">
        <v>3</v>
      </c>
      <c r="B753" s="496" t="s">
        <v>6</v>
      </c>
      <c r="C753" s="497"/>
      <c r="D753" s="5">
        <f>D754</f>
        <v>18000</v>
      </c>
      <c r="E753" s="5">
        <f>E754</f>
        <v>4501.2</v>
      </c>
      <c r="F753" s="498">
        <f>E753/D753*100</f>
        <v>25.006666666666668</v>
      </c>
      <c r="G753" s="499"/>
    </row>
    <row r="754" spans="1:94" x14ac:dyDescent="0.25">
      <c r="A754" s="4">
        <v>32</v>
      </c>
      <c r="B754" s="496" t="s">
        <v>52</v>
      </c>
      <c r="C754" s="502"/>
      <c r="D754" s="5">
        <v>18000</v>
      </c>
      <c r="E754" s="5">
        <f>E755</f>
        <v>4501.2</v>
      </c>
      <c r="F754" s="498">
        <f>E754/D754*100</f>
        <v>25.006666666666668</v>
      </c>
      <c r="G754" s="499"/>
    </row>
    <row r="755" spans="1:94" x14ac:dyDescent="0.25">
      <c r="A755" s="4">
        <v>323</v>
      </c>
      <c r="B755" s="496" t="s">
        <v>64</v>
      </c>
      <c r="C755" s="497"/>
      <c r="D755" s="5"/>
      <c r="E755" s="5">
        <f>E756</f>
        <v>4501.2</v>
      </c>
      <c r="F755" s="498"/>
      <c r="G755" s="499"/>
    </row>
    <row r="756" spans="1:94" x14ac:dyDescent="0.25">
      <c r="A756" s="22">
        <v>3234</v>
      </c>
      <c r="B756" s="500" t="s">
        <v>68</v>
      </c>
      <c r="C756" s="501"/>
      <c r="D756" s="23"/>
      <c r="E756" s="23">
        <v>4501.2</v>
      </c>
      <c r="F756" s="498"/>
      <c r="G756" s="499"/>
    </row>
    <row r="757" spans="1:94" s="40" customFormat="1" ht="30" customHeight="1" x14ac:dyDescent="0.25">
      <c r="A757" s="256" t="s">
        <v>171</v>
      </c>
      <c r="B757" s="491" t="s">
        <v>175</v>
      </c>
      <c r="C757" s="492"/>
      <c r="D757" s="257" t="s">
        <v>324</v>
      </c>
      <c r="E757" s="257" t="s">
        <v>330</v>
      </c>
      <c r="F757" s="491" t="s">
        <v>99</v>
      </c>
      <c r="G757" s="493"/>
    </row>
    <row r="758" spans="1:94" x14ac:dyDescent="0.25">
      <c r="A758" s="38">
        <v>1</v>
      </c>
      <c r="B758" s="494">
        <v>2</v>
      </c>
      <c r="C758" s="495"/>
      <c r="D758" s="38">
        <v>4</v>
      </c>
      <c r="E758" s="38">
        <v>5</v>
      </c>
      <c r="F758" s="494">
        <v>6</v>
      </c>
      <c r="G758" s="495"/>
    </row>
    <row r="759" spans="1:94" x14ac:dyDescent="0.25">
      <c r="A759" s="22"/>
      <c r="B759" s="462"/>
      <c r="C759" s="463"/>
      <c r="D759" s="23"/>
      <c r="E759" s="23"/>
      <c r="F759" s="459"/>
      <c r="G759" s="460"/>
    </row>
    <row r="760" spans="1:94" x14ac:dyDescent="0.25">
      <c r="A760" s="4"/>
      <c r="B760" s="496" t="s">
        <v>345</v>
      </c>
      <c r="C760" s="497"/>
      <c r="D760" s="5">
        <f>D763</f>
        <v>50000</v>
      </c>
      <c r="E760" s="5">
        <f>E763</f>
        <v>15412.72</v>
      </c>
      <c r="F760" s="498">
        <f>E760/D760*100</f>
        <v>30.825439999999997</v>
      </c>
      <c r="G760" s="499"/>
    </row>
    <row r="761" spans="1:94" s="71" customFormat="1" x14ac:dyDescent="0.25">
      <c r="A761" s="356"/>
      <c r="B761" s="357" t="s">
        <v>264</v>
      </c>
      <c r="C761" s="73"/>
      <c r="D761" s="358">
        <f>D763</f>
        <v>50000</v>
      </c>
      <c r="E761" s="359">
        <f>E763</f>
        <v>15412.72</v>
      </c>
      <c r="F761" s="360"/>
      <c r="G761" s="361">
        <f>E761/D761*100</f>
        <v>30.825439999999997</v>
      </c>
    </row>
    <row r="762" spans="1:94" s="71" customFormat="1" x14ac:dyDescent="0.25">
      <c r="A762" s="65" t="s">
        <v>133</v>
      </c>
      <c r="B762" s="72" t="s">
        <v>132</v>
      </c>
      <c r="C762" s="73"/>
      <c r="D762" s="68">
        <v>50000</v>
      </c>
      <c r="E762" s="68">
        <v>15412.72</v>
      </c>
      <c r="F762" s="69"/>
      <c r="G762" s="361">
        <f>E762/D762*100</f>
        <v>30.825439999999997</v>
      </c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</row>
    <row r="763" spans="1:94" x14ac:dyDescent="0.25">
      <c r="A763" s="4">
        <v>3</v>
      </c>
      <c r="B763" s="496" t="s">
        <v>6</v>
      </c>
      <c r="C763" s="497"/>
      <c r="D763" s="5">
        <f>D764</f>
        <v>50000</v>
      </c>
      <c r="E763" s="5">
        <f>E764</f>
        <v>15412.72</v>
      </c>
      <c r="F763" s="498">
        <f>E763/D763*100</f>
        <v>30.825439999999997</v>
      </c>
      <c r="G763" s="499"/>
    </row>
    <row r="764" spans="1:94" x14ac:dyDescent="0.25">
      <c r="A764" s="4">
        <v>32</v>
      </c>
      <c r="B764" s="496" t="s">
        <v>52</v>
      </c>
      <c r="C764" s="502"/>
      <c r="D764" s="5">
        <v>50000</v>
      </c>
      <c r="E764" s="5">
        <f>E765</f>
        <v>15412.72</v>
      </c>
      <c r="F764" s="498">
        <f>E764/D764*100</f>
        <v>30.825439999999997</v>
      </c>
      <c r="G764" s="499"/>
    </row>
    <row r="765" spans="1:94" x14ac:dyDescent="0.25">
      <c r="A765" s="4">
        <v>323</v>
      </c>
      <c r="B765" s="496" t="s">
        <v>64</v>
      </c>
      <c r="C765" s="497"/>
      <c r="D765" s="5"/>
      <c r="E765" s="5">
        <f>E766</f>
        <v>15412.72</v>
      </c>
      <c r="F765" s="498"/>
      <c r="G765" s="499"/>
    </row>
    <row r="766" spans="1:94" x14ac:dyDescent="0.25">
      <c r="A766" s="22">
        <v>3236</v>
      </c>
      <c r="B766" s="500" t="s">
        <v>69</v>
      </c>
      <c r="C766" s="501"/>
      <c r="D766" s="23"/>
      <c r="E766" s="23">
        <v>15412.72</v>
      </c>
      <c r="F766" s="498"/>
      <c r="G766" s="499"/>
    </row>
    <row r="767" spans="1:94" x14ac:dyDescent="0.25">
      <c r="A767" s="38"/>
      <c r="B767" s="403"/>
      <c r="C767" s="404"/>
      <c r="D767" s="38"/>
      <c r="E767" s="38"/>
      <c r="F767" s="403"/>
      <c r="G767" s="404"/>
    </row>
    <row r="768" spans="1:94" s="320" customFormat="1" x14ac:dyDescent="0.25">
      <c r="A768" s="318"/>
      <c r="B768" s="563" t="s">
        <v>307</v>
      </c>
      <c r="C768" s="564"/>
      <c r="D768" s="319">
        <f>D769+D779</f>
        <v>1150000</v>
      </c>
      <c r="E768" s="319">
        <f>E769+E779</f>
        <v>0</v>
      </c>
      <c r="F768" s="565">
        <f>E768/D768*100</f>
        <v>0</v>
      </c>
      <c r="G768" s="566"/>
    </row>
    <row r="769" spans="1:94" s="124" customFormat="1" ht="28.5" customHeight="1" x14ac:dyDescent="0.25">
      <c r="A769" s="125"/>
      <c r="B769" s="561" t="s">
        <v>308</v>
      </c>
      <c r="C769" s="562"/>
      <c r="D769" s="126">
        <f>D773</f>
        <v>900000</v>
      </c>
      <c r="E769" s="126">
        <f>E773</f>
        <v>0</v>
      </c>
      <c r="F769" s="535">
        <f>E769/D769*100</f>
        <v>0</v>
      </c>
      <c r="G769" s="536"/>
    </row>
    <row r="770" spans="1:94" s="71" customFormat="1" x14ac:dyDescent="0.25">
      <c r="A770" s="356"/>
      <c r="B770" s="357" t="s">
        <v>265</v>
      </c>
      <c r="C770" s="73"/>
      <c r="D770" s="358">
        <f>D773</f>
        <v>900000</v>
      </c>
      <c r="E770" s="359">
        <f>E773</f>
        <v>0</v>
      </c>
      <c r="F770" s="360"/>
      <c r="G770" s="361">
        <f>E770/D770*100</f>
        <v>0</v>
      </c>
    </row>
    <row r="771" spans="1:94" s="71" customFormat="1" x14ac:dyDescent="0.25">
      <c r="A771" s="65" t="s">
        <v>137</v>
      </c>
      <c r="B771" s="72" t="s">
        <v>138</v>
      </c>
      <c r="C771" s="73"/>
      <c r="D771" s="68">
        <v>50000</v>
      </c>
      <c r="E771" s="68">
        <v>0</v>
      </c>
      <c r="F771" s="69"/>
      <c r="G771" s="70">
        <v>0</v>
      </c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</row>
    <row r="772" spans="1:94" s="71" customFormat="1" x14ac:dyDescent="0.25">
      <c r="A772" s="65" t="s">
        <v>135</v>
      </c>
      <c r="B772" s="72" t="s">
        <v>136</v>
      </c>
      <c r="C772" s="73"/>
      <c r="D772" s="68">
        <v>850000</v>
      </c>
      <c r="E772" s="68">
        <v>0</v>
      </c>
      <c r="F772" s="69"/>
      <c r="G772" s="70">
        <v>0</v>
      </c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</row>
    <row r="773" spans="1:94" x14ac:dyDescent="0.25">
      <c r="A773" s="4">
        <v>4</v>
      </c>
      <c r="B773" s="496" t="s">
        <v>7</v>
      </c>
      <c r="C773" s="497"/>
      <c r="D773" s="5">
        <f t="shared" ref="D773:E774" si="91">D774</f>
        <v>900000</v>
      </c>
      <c r="E773" s="5">
        <f t="shared" si="91"/>
        <v>0</v>
      </c>
      <c r="F773" s="498">
        <f>E773/D773*100</f>
        <v>0</v>
      </c>
      <c r="G773" s="499"/>
    </row>
    <row r="774" spans="1:94" x14ac:dyDescent="0.25">
      <c r="A774" s="4">
        <v>42</v>
      </c>
      <c r="B774" s="496" t="s">
        <v>100</v>
      </c>
      <c r="C774" s="497"/>
      <c r="D774" s="5">
        <v>900000</v>
      </c>
      <c r="E774" s="5">
        <f t="shared" si="91"/>
        <v>0</v>
      </c>
      <c r="F774" s="498">
        <f>E774/D774*100</f>
        <v>0</v>
      </c>
      <c r="G774" s="499"/>
    </row>
    <row r="775" spans="1:94" x14ac:dyDescent="0.25">
      <c r="A775" s="4">
        <v>421</v>
      </c>
      <c r="B775" s="496" t="s">
        <v>87</v>
      </c>
      <c r="C775" s="502"/>
      <c r="D775" s="5"/>
      <c r="E775" s="5">
        <f>E776+E777</f>
        <v>0</v>
      </c>
      <c r="F775" s="498"/>
      <c r="G775" s="499"/>
    </row>
    <row r="776" spans="1:94" x14ac:dyDescent="0.25">
      <c r="A776" s="22">
        <v>4213</v>
      </c>
      <c r="B776" s="521" t="s">
        <v>88</v>
      </c>
      <c r="C776" s="501"/>
      <c r="D776" s="23"/>
      <c r="E776" s="23"/>
      <c r="F776" s="498"/>
      <c r="G776" s="499"/>
    </row>
    <row r="777" spans="1:94" x14ac:dyDescent="0.25">
      <c r="A777" s="22">
        <v>4214</v>
      </c>
      <c r="B777" s="345" t="s">
        <v>172</v>
      </c>
      <c r="C777" s="339"/>
      <c r="D777" s="23"/>
      <c r="E777" s="23"/>
      <c r="F777" s="336"/>
      <c r="G777" s="337"/>
    </row>
    <row r="778" spans="1:94" x14ac:dyDescent="0.25">
      <c r="A778" s="4"/>
      <c r="B778" s="99"/>
      <c r="C778" s="100"/>
      <c r="D778" s="5"/>
      <c r="E778" s="5"/>
      <c r="F778" s="101"/>
      <c r="G778" s="102"/>
    </row>
    <row r="779" spans="1:94" s="124" customFormat="1" ht="18" customHeight="1" x14ac:dyDescent="0.25">
      <c r="A779" s="125"/>
      <c r="B779" s="561" t="s">
        <v>309</v>
      </c>
      <c r="C779" s="562"/>
      <c r="D779" s="126">
        <f>D783</f>
        <v>250000</v>
      </c>
      <c r="E779" s="126">
        <f>E783</f>
        <v>0</v>
      </c>
      <c r="F779" s="535">
        <f>E779/D779*100</f>
        <v>0</v>
      </c>
      <c r="G779" s="536"/>
    </row>
    <row r="780" spans="1:94" s="71" customFormat="1" x14ac:dyDescent="0.25">
      <c r="A780" s="356"/>
      <c r="B780" s="357" t="s">
        <v>254</v>
      </c>
      <c r="C780" s="73"/>
      <c r="D780" s="358">
        <f>D783</f>
        <v>250000</v>
      </c>
      <c r="E780" s="359">
        <f>E783</f>
        <v>0</v>
      </c>
      <c r="F780" s="360"/>
      <c r="G780" s="361">
        <f>E780/D780*100</f>
        <v>0</v>
      </c>
    </row>
    <row r="781" spans="1:94" s="71" customFormat="1" x14ac:dyDescent="0.25">
      <c r="A781" s="65" t="s">
        <v>137</v>
      </c>
      <c r="B781" s="72" t="s">
        <v>138</v>
      </c>
      <c r="C781" s="67"/>
      <c r="D781" s="68">
        <v>20000</v>
      </c>
      <c r="E781" s="68">
        <v>0</v>
      </c>
      <c r="F781" s="69"/>
      <c r="G781" s="70">
        <v>0</v>
      </c>
    </row>
    <row r="782" spans="1:94" s="71" customFormat="1" x14ac:dyDescent="0.25">
      <c r="A782" s="65" t="s">
        <v>135</v>
      </c>
      <c r="B782" s="72" t="s">
        <v>136</v>
      </c>
      <c r="C782" s="73"/>
      <c r="D782" s="68">
        <v>230000</v>
      </c>
      <c r="E782" s="68">
        <v>0</v>
      </c>
      <c r="F782" s="69"/>
      <c r="G782" s="70">
        <v>0</v>
      </c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</row>
    <row r="783" spans="1:94" x14ac:dyDescent="0.25">
      <c r="A783" s="4">
        <v>4</v>
      </c>
      <c r="B783" s="496" t="s">
        <v>7</v>
      </c>
      <c r="C783" s="497"/>
      <c r="D783" s="5">
        <f t="shared" ref="D783:E784" si="92">D784</f>
        <v>250000</v>
      </c>
      <c r="E783" s="5">
        <f t="shared" si="92"/>
        <v>0</v>
      </c>
      <c r="F783" s="498">
        <f>E783/D783*100</f>
        <v>0</v>
      </c>
      <c r="G783" s="499"/>
    </row>
    <row r="784" spans="1:94" x14ac:dyDescent="0.25">
      <c r="A784" s="4">
        <v>42</v>
      </c>
      <c r="B784" s="496" t="s">
        <v>100</v>
      </c>
      <c r="C784" s="497"/>
      <c r="D784" s="5">
        <v>250000</v>
      </c>
      <c r="E784" s="5">
        <f t="shared" si="92"/>
        <v>0</v>
      </c>
      <c r="F784" s="498">
        <f>E784/D784*100</f>
        <v>0</v>
      </c>
      <c r="G784" s="499"/>
    </row>
    <row r="785" spans="1:7" x14ac:dyDescent="0.25">
      <c r="A785" s="4">
        <v>421</v>
      </c>
      <c r="B785" s="496" t="s">
        <v>87</v>
      </c>
      <c r="C785" s="502"/>
      <c r="D785" s="5"/>
      <c r="E785" s="5">
        <f>E786</f>
        <v>0</v>
      </c>
      <c r="F785" s="498"/>
      <c r="G785" s="499"/>
    </row>
    <row r="786" spans="1:7" x14ac:dyDescent="0.25">
      <c r="A786" s="22">
        <v>4213</v>
      </c>
      <c r="B786" s="521" t="s">
        <v>88</v>
      </c>
      <c r="C786" s="501"/>
      <c r="D786" s="23"/>
      <c r="E786" s="23"/>
      <c r="F786" s="498"/>
      <c r="G786" s="499"/>
    </row>
    <row r="787" spans="1:7" x14ac:dyDescent="0.25">
      <c r="A787" s="52"/>
      <c r="B787" s="53"/>
      <c r="C787" s="53"/>
      <c r="D787" s="54"/>
      <c r="E787" s="54"/>
      <c r="F787" s="55"/>
      <c r="G787" s="55"/>
    </row>
    <row r="788" spans="1:7" x14ac:dyDescent="0.25">
      <c r="A788" s="541" t="s">
        <v>110</v>
      </c>
      <c r="B788" s="541"/>
      <c r="C788" s="541"/>
      <c r="D788" s="541"/>
      <c r="E788" s="541"/>
      <c r="F788" s="541"/>
      <c r="G788" s="541"/>
    </row>
    <row r="789" spans="1:7" x14ac:dyDescent="0.25">
      <c r="A789" s="171"/>
      <c r="B789" s="171"/>
      <c r="C789" s="171"/>
      <c r="D789" s="171"/>
      <c r="E789" s="171"/>
      <c r="F789" s="171"/>
      <c r="G789" s="171"/>
    </row>
    <row r="790" spans="1:7" x14ac:dyDescent="0.25">
      <c r="A790" s="171"/>
      <c r="B790" s="352" t="s">
        <v>248</v>
      </c>
      <c r="C790" s="171"/>
      <c r="D790" s="171"/>
      <c r="E790" s="171"/>
      <c r="F790" s="171"/>
      <c r="G790" s="171"/>
    </row>
    <row r="791" spans="1:7" s="354" customFormat="1" x14ac:dyDescent="0.25">
      <c r="A791" s="352" t="s">
        <v>249</v>
      </c>
      <c r="B791" s="352"/>
      <c r="C791" s="353"/>
      <c r="D791" s="353"/>
      <c r="E791" s="353"/>
      <c r="F791" s="353"/>
      <c r="G791" s="353"/>
    </row>
    <row r="792" spans="1:7" x14ac:dyDescent="0.25">
      <c r="A792" s="456" t="s">
        <v>331</v>
      </c>
      <c r="B792" s="171"/>
      <c r="C792" s="171"/>
      <c r="D792" s="171"/>
      <c r="E792" s="171"/>
      <c r="F792" s="171"/>
      <c r="G792" s="171"/>
    </row>
    <row r="793" spans="1:7" x14ac:dyDescent="0.25">
      <c r="A793" s="169"/>
      <c r="B793" s="169"/>
      <c r="C793" s="169"/>
      <c r="D793" s="169"/>
      <c r="E793" s="169"/>
      <c r="F793" s="169"/>
      <c r="G793" s="169"/>
    </row>
    <row r="794" spans="1:7" x14ac:dyDescent="0.25">
      <c r="A794" s="541" t="s">
        <v>111</v>
      </c>
      <c r="B794" s="541"/>
      <c r="C794" s="541"/>
      <c r="D794" s="541"/>
      <c r="E794" s="541"/>
      <c r="F794" s="541"/>
      <c r="G794" s="541"/>
    </row>
    <row r="796" spans="1:7" x14ac:dyDescent="0.25">
      <c r="A796" t="s">
        <v>250</v>
      </c>
    </row>
    <row r="798" spans="1:7" x14ac:dyDescent="0.25">
      <c r="A798" s="541" t="s">
        <v>112</v>
      </c>
      <c r="B798" s="541"/>
      <c r="C798" s="541"/>
      <c r="D798" s="541"/>
      <c r="E798" s="541"/>
      <c r="F798" s="541"/>
      <c r="G798" s="541"/>
    </row>
    <row r="799" spans="1:7" x14ac:dyDescent="0.25">
      <c r="A799" s="541" t="s">
        <v>224</v>
      </c>
      <c r="B799" s="541"/>
      <c r="C799" s="541"/>
      <c r="D799" s="541"/>
      <c r="E799" s="541"/>
      <c r="F799" s="541"/>
      <c r="G799" s="541"/>
    </row>
    <row r="800" spans="1:7" x14ac:dyDescent="0.25">
      <c r="A800" s="87"/>
      <c r="B800" s="87"/>
      <c r="C800" s="87"/>
      <c r="D800" s="87"/>
      <c r="E800" s="87"/>
      <c r="F800" s="87"/>
      <c r="G800" s="87"/>
    </row>
    <row r="801" spans="1:7" x14ac:dyDescent="0.25">
      <c r="A801" t="s">
        <v>362</v>
      </c>
    </row>
    <row r="802" spans="1:7" x14ac:dyDescent="0.25">
      <c r="A802" t="s">
        <v>332</v>
      </c>
    </row>
    <row r="803" spans="1:7" x14ac:dyDescent="0.25">
      <c r="A803" t="s">
        <v>365</v>
      </c>
    </row>
    <row r="805" spans="1:7" x14ac:dyDescent="0.25">
      <c r="E805" s="560" t="s">
        <v>173</v>
      </c>
      <c r="F805" s="560"/>
      <c r="G805" s="560"/>
    </row>
    <row r="806" spans="1:7" x14ac:dyDescent="0.25">
      <c r="E806" s="560" t="s">
        <v>363</v>
      </c>
      <c r="F806" s="560"/>
      <c r="G806" s="560"/>
    </row>
  </sheetData>
  <mergeCells count="453">
    <mergeCell ref="F688:G688"/>
    <mergeCell ref="B689:C689"/>
    <mergeCell ref="F693:G693"/>
    <mergeCell ref="B688:C688"/>
    <mergeCell ref="F718:G718"/>
    <mergeCell ref="F722:G722"/>
    <mergeCell ref="B729:C729"/>
    <mergeCell ref="F729:G729"/>
    <mergeCell ref="B552:C552"/>
    <mergeCell ref="F552:G552"/>
    <mergeCell ref="B556:C556"/>
    <mergeCell ref="F556:G556"/>
    <mergeCell ref="B561:C561"/>
    <mergeCell ref="F561:G561"/>
    <mergeCell ref="B562:C562"/>
    <mergeCell ref="F562:G562"/>
    <mergeCell ref="B727:C727"/>
    <mergeCell ref="F727:G727"/>
    <mergeCell ref="B686:C686"/>
    <mergeCell ref="B694:C694"/>
    <mergeCell ref="F694:G694"/>
    <mergeCell ref="F686:G686"/>
    <mergeCell ref="F696:G696"/>
    <mergeCell ref="B687:C687"/>
    <mergeCell ref="F687:G687"/>
    <mergeCell ref="B696:C696"/>
    <mergeCell ref="B693:C693"/>
    <mergeCell ref="F689:G689"/>
    <mergeCell ref="B463:C463"/>
    <mergeCell ref="F463:G463"/>
    <mergeCell ref="B473:C473"/>
    <mergeCell ref="F473:G473"/>
    <mergeCell ref="B698:C698"/>
    <mergeCell ref="F698:G698"/>
    <mergeCell ref="B486:C486"/>
    <mergeCell ref="F486:G486"/>
    <mergeCell ref="B487:C487"/>
    <mergeCell ref="F487:G487"/>
    <mergeCell ref="B488:C488"/>
    <mergeCell ref="F488:G488"/>
    <mergeCell ref="B489:C489"/>
    <mergeCell ref="F489:G489"/>
    <mergeCell ref="B491:C491"/>
    <mergeCell ref="F491:G491"/>
    <mergeCell ref="B476:C476"/>
    <mergeCell ref="F476:G476"/>
    <mergeCell ref="B478:C478"/>
    <mergeCell ref="F478:G478"/>
    <mergeCell ref="B699:C699"/>
    <mergeCell ref="F699:G699"/>
    <mergeCell ref="B726:C726"/>
    <mergeCell ref="F726:G726"/>
    <mergeCell ref="B700:C700"/>
    <mergeCell ref="F700:G700"/>
    <mergeCell ref="B542:C542"/>
    <mergeCell ref="F542:G542"/>
    <mergeCell ref="B545:C545"/>
    <mergeCell ref="F545:G545"/>
    <mergeCell ref="B546:C546"/>
    <mergeCell ref="F546:G546"/>
    <mergeCell ref="B547:C547"/>
    <mergeCell ref="F547:G547"/>
    <mergeCell ref="B548:C548"/>
    <mergeCell ref="F548:G548"/>
    <mergeCell ref="B551:C551"/>
    <mergeCell ref="F551:G551"/>
    <mergeCell ref="B695:C695"/>
    <mergeCell ref="F695:G695"/>
    <mergeCell ref="B703:C703"/>
    <mergeCell ref="F703:G703"/>
    <mergeCell ref="B704:C704"/>
    <mergeCell ref="F704:G704"/>
    <mergeCell ref="B444:C444"/>
    <mergeCell ref="F444:G444"/>
    <mergeCell ref="B435:C435"/>
    <mergeCell ref="F435:G435"/>
    <mergeCell ref="B442:C442"/>
    <mergeCell ref="F442:G442"/>
    <mergeCell ref="B443:C443"/>
    <mergeCell ref="F443:G443"/>
    <mergeCell ref="B462:C462"/>
    <mergeCell ref="F462:G462"/>
    <mergeCell ref="B445:C445"/>
    <mergeCell ref="F445:G445"/>
    <mergeCell ref="B449:C449"/>
    <mergeCell ref="F449:G449"/>
    <mergeCell ref="B450:C450"/>
    <mergeCell ref="F450:G450"/>
    <mergeCell ref="B451:C451"/>
    <mergeCell ref="F451:G451"/>
    <mergeCell ref="B452:C452"/>
    <mergeCell ref="F452:G452"/>
    <mergeCell ref="B453:C453"/>
    <mergeCell ref="F453:G453"/>
    <mergeCell ref="B454:C454"/>
    <mergeCell ref="F454:G454"/>
    <mergeCell ref="B415:C415"/>
    <mergeCell ref="F415:G415"/>
    <mergeCell ref="B416:C416"/>
    <mergeCell ref="F416:G416"/>
    <mergeCell ref="B431:C431"/>
    <mergeCell ref="F431:G431"/>
    <mergeCell ref="B434:C434"/>
    <mergeCell ref="F434:G434"/>
    <mergeCell ref="B422:C422"/>
    <mergeCell ref="F422:G422"/>
    <mergeCell ref="B426:C426"/>
    <mergeCell ref="F426:G426"/>
    <mergeCell ref="B427:C427"/>
    <mergeCell ref="F427:G427"/>
    <mergeCell ref="B420:C420"/>
    <mergeCell ref="F420:G420"/>
    <mergeCell ref="B421:C421"/>
    <mergeCell ref="F421:G421"/>
    <mergeCell ref="B479:C479"/>
    <mergeCell ref="F479:G479"/>
    <mergeCell ref="B480:C480"/>
    <mergeCell ref="F480:G480"/>
    <mergeCell ref="B482:C482"/>
    <mergeCell ref="F482:G482"/>
    <mergeCell ref="B775:C775"/>
    <mergeCell ref="F775:G775"/>
    <mergeCell ref="B783:C783"/>
    <mergeCell ref="F783:G783"/>
    <mergeCell ref="B768:C768"/>
    <mergeCell ref="B743:C743"/>
    <mergeCell ref="B745:C745"/>
    <mergeCell ref="F745:G745"/>
    <mergeCell ref="B746:C746"/>
    <mergeCell ref="F746:G746"/>
    <mergeCell ref="F768:G768"/>
    <mergeCell ref="F769:G769"/>
    <mergeCell ref="B773:C773"/>
    <mergeCell ref="F773:G773"/>
    <mergeCell ref="B769:C769"/>
    <mergeCell ref="F743:G743"/>
    <mergeCell ref="B744:C744"/>
    <mergeCell ref="F744:G744"/>
    <mergeCell ref="B784:C784"/>
    <mergeCell ref="F784:G784"/>
    <mergeCell ref="B785:C785"/>
    <mergeCell ref="F776:G776"/>
    <mergeCell ref="B776:C776"/>
    <mergeCell ref="F785:G785"/>
    <mergeCell ref="F774:G774"/>
    <mergeCell ref="E806:G806"/>
    <mergeCell ref="E805:G805"/>
    <mergeCell ref="A798:G798"/>
    <mergeCell ref="A799:G799"/>
    <mergeCell ref="B786:C786"/>
    <mergeCell ref="F786:G786"/>
    <mergeCell ref="B779:C779"/>
    <mergeCell ref="F779:G779"/>
    <mergeCell ref="A788:G788"/>
    <mergeCell ref="A794:G794"/>
    <mergeCell ref="B774:C774"/>
    <mergeCell ref="A385:C385"/>
    <mergeCell ref="F385:G385"/>
    <mergeCell ref="A386:C386"/>
    <mergeCell ref="F386:G386"/>
    <mergeCell ref="B394:C394"/>
    <mergeCell ref="F397:G397"/>
    <mergeCell ref="B400:C400"/>
    <mergeCell ref="F400:G400"/>
    <mergeCell ref="B396:C396"/>
    <mergeCell ref="F396:G396"/>
    <mergeCell ref="B395:C395"/>
    <mergeCell ref="F395:G395"/>
    <mergeCell ref="B391:C391"/>
    <mergeCell ref="F391:G391"/>
    <mergeCell ref="B392:C392"/>
    <mergeCell ref="F392:G392"/>
    <mergeCell ref="B393:C393"/>
    <mergeCell ref="F393:G393"/>
    <mergeCell ref="F394:G394"/>
    <mergeCell ref="B404:C404"/>
    <mergeCell ref="F404:G404"/>
    <mergeCell ref="B403:C403"/>
    <mergeCell ref="B397:C397"/>
    <mergeCell ref="F402:G402"/>
    <mergeCell ref="B406:C406"/>
    <mergeCell ref="F406:G406"/>
    <mergeCell ref="B401:C401"/>
    <mergeCell ref="F401:G401"/>
    <mergeCell ref="B402:C402"/>
    <mergeCell ref="A7:G7"/>
    <mergeCell ref="A4:G4"/>
    <mergeCell ref="A370:G370"/>
    <mergeCell ref="A377:C377"/>
    <mergeCell ref="A378:C378"/>
    <mergeCell ref="A34:G34"/>
    <mergeCell ref="A384:C384"/>
    <mergeCell ref="F380:G380"/>
    <mergeCell ref="F381:G381"/>
    <mergeCell ref="F382:G382"/>
    <mergeCell ref="F383:G383"/>
    <mergeCell ref="F384:G384"/>
    <mergeCell ref="A381:C381"/>
    <mergeCell ref="A382:C382"/>
    <mergeCell ref="A383:C383"/>
    <mergeCell ref="A379:C379"/>
    <mergeCell ref="F377:G377"/>
    <mergeCell ref="F378:G378"/>
    <mergeCell ref="F379:G379"/>
    <mergeCell ref="A380:C380"/>
    <mergeCell ref="B705:C705"/>
    <mergeCell ref="F705:G705"/>
    <mergeCell ref="B706:C706"/>
    <mergeCell ref="F706:G706"/>
    <mergeCell ref="B455:C455"/>
    <mergeCell ref="F455:G455"/>
    <mergeCell ref="B526:C526"/>
    <mergeCell ref="F526:G526"/>
    <mergeCell ref="B527:C527"/>
    <mergeCell ref="F527:G527"/>
    <mergeCell ref="B521:C521"/>
    <mergeCell ref="F521:G521"/>
    <mergeCell ref="B503:C503"/>
    <mergeCell ref="F503:G503"/>
    <mergeCell ref="B504:C504"/>
    <mergeCell ref="F504:G504"/>
    <mergeCell ref="B516:C516"/>
    <mergeCell ref="F516:G516"/>
    <mergeCell ref="B519:C519"/>
    <mergeCell ref="F519:G519"/>
    <mergeCell ref="B520:C520"/>
    <mergeCell ref="F520:G520"/>
    <mergeCell ref="B467:C467"/>
    <mergeCell ref="F467:G467"/>
    <mergeCell ref="B468:C468"/>
    <mergeCell ref="F468:G468"/>
    <mergeCell ref="B474:C474"/>
    <mergeCell ref="F474:G474"/>
    <mergeCell ref="B619:C619"/>
    <mergeCell ref="F619:G619"/>
    <mergeCell ref="B604:C604"/>
    <mergeCell ref="F604:G604"/>
    <mergeCell ref="B569:C569"/>
    <mergeCell ref="F569:G569"/>
    <mergeCell ref="B571:C571"/>
    <mergeCell ref="F571:G571"/>
    <mergeCell ref="B615:C615"/>
    <mergeCell ref="F615:G615"/>
    <mergeCell ref="B616:C616"/>
    <mergeCell ref="F616:G616"/>
    <mergeCell ref="B605:C605"/>
    <mergeCell ref="F605:G605"/>
    <mergeCell ref="B601:C601"/>
    <mergeCell ref="F601:G601"/>
    <mergeCell ref="B576:C576"/>
    <mergeCell ref="F576:G576"/>
    <mergeCell ref="B570:C570"/>
    <mergeCell ref="F570:G570"/>
    <mergeCell ref="B588:C588"/>
    <mergeCell ref="F588:G588"/>
    <mergeCell ref="B635:C635"/>
    <mergeCell ref="F635:G635"/>
    <mergeCell ref="B636:C636"/>
    <mergeCell ref="F636:G636"/>
    <mergeCell ref="B639:C639"/>
    <mergeCell ref="F639:G639"/>
    <mergeCell ref="B625:C625"/>
    <mergeCell ref="F625:G625"/>
    <mergeCell ref="B626:C626"/>
    <mergeCell ref="F626:G626"/>
    <mergeCell ref="B627:C627"/>
    <mergeCell ref="F627:G627"/>
    <mergeCell ref="B632:C632"/>
    <mergeCell ref="F632:G632"/>
    <mergeCell ref="B642:C642"/>
    <mergeCell ref="F642:G642"/>
    <mergeCell ref="B650:C650"/>
    <mergeCell ref="F650:G650"/>
    <mergeCell ref="B653:C653"/>
    <mergeCell ref="F653:G653"/>
    <mergeCell ref="B646:C646"/>
    <mergeCell ref="F646:G646"/>
    <mergeCell ref="B647:C647"/>
    <mergeCell ref="F647:G647"/>
    <mergeCell ref="B648:C648"/>
    <mergeCell ref="F648:G648"/>
    <mergeCell ref="B643:C643"/>
    <mergeCell ref="F643:G643"/>
    <mergeCell ref="B644:C644"/>
    <mergeCell ref="F644:G644"/>
    <mergeCell ref="B662:C662"/>
    <mergeCell ref="F662:G662"/>
    <mergeCell ref="B663:C663"/>
    <mergeCell ref="F663:G663"/>
    <mergeCell ref="B640:C640"/>
    <mergeCell ref="F640:G640"/>
    <mergeCell ref="B680:C680"/>
    <mergeCell ref="F680:G680"/>
    <mergeCell ref="B658:C658"/>
    <mergeCell ref="F658:G658"/>
    <mergeCell ref="B659:C659"/>
    <mergeCell ref="F659:G659"/>
    <mergeCell ref="B655:C655"/>
    <mergeCell ref="F655:G655"/>
    <mergeCell ref="B656:C656"/>
    <mergeCell ref="F656:G656"/>
    <mergeCell ref="B677:C677"/>
    <mergeCell ref="F677:G677"/>
    <mergeCell ref="B667:C667"/>
    <mergeCell ref="F667:G667"/>
    <mergeCell ref="B668:C668"/>
    <mergeCell ref="F668:G668"/>
    <mergeCell ref="B641:C641"/>
    <mergeCell ref="F641:G641"/>
    <mergeCell ref="B496:C496"/>
    <mergeCell ref="F496:G496"/>
    <mergeCell ref="B499:C499"/>
    <mergeCell ref="F499:G499"/>
    <mergeCell ref="B539:C539"/>
    <mergeCell ref="F539:G539"/>
    <mergeCell ref="B525:C525"/>
    <mergeCell ref="F525:G525"/>
    <mergeCell ref="B630:C630"/>
    <mergeCell ref="F630:G630"/>
    <mergeCell ref="B621:C621"/>
    <mergeCell ref="F621:G621"/>
    <mergeCell ref="B606:C606"/>
    <mergeCell ref="F606:G606"/>
    <mergeCell ref="B607:C607"/>
    <mergeCell ref="F607:G607"/>
    <mergeCell ref="B610:C610"/>
    <mergeCell ref="F610:G610"/>
    <mergeCell ref="B613:C613"/>
    <mergeCell ref="F613:G613"/>
    <mergeCell ref="B614:C614"/>
    <mergeCell ref="F614:G614"/>
    <mergeCell ref="B618:C618"/>
    <mergeCell ref="F618:G618"/>
    <mergeCell ref="B407:C407"/>
    <mergeCell ref="F407:G407"/>
    <mergeCell ref="B408:C408"/>
    <mergeCell ref="F408:G408"/>
    <mergeCell ref="B441:C441"/>
    <mergeCell ref="F441:G441"/>
    <mergeCell ref="B440:C440"/>
    <mergeCell ref="F440:G440"/>
    <mergeCell ref="B465:C465"/>
    <mergeCell ref="F465:G465"/>
    <mergeCell ref="B464:C464"/>
    <mergeCell ref="F464:G464"/>
    <mergeCell ref="B456:C456"/>
    <mergeCell ref="F456:G456"/>
    <mergeCell ref="B457:C457"/>
    <mergeCell ref="F457:G457"/>
    <mergeCell ref="B458:C458"/>
    <mergeCell ref="F458:G458"/>
    <mergeCell ref="B460:C460"/>
    <mergeCell ref="F460:G460"/>
    <mergeCell ref="B461:C461"/>
    <mergeCell ref="F461:G461"/>
    <mergeCell ref="B412:C412"/>
    <mergeCell ref="F412:G412"/>
    <mergeCell ref="B475:C475"/>
    <mergeCell ref="F475:G475"/>
    <mergeCell ref="B472:C472"/>
    <mergeCell ref="F472:G472"/>
    <mergeCell ref="B708:C708"/>
    <mergeCell ref="F708:G708"/>
    <mergeCell ref="B711:C711"/>
    <mergeCell ref="F711:G711"/>
    <mergeCell ref="B712:C712"/>
    <mergeCell ref="F712:G712"/>
    <mergeCell ref="B681:C681"/>
    <mergeCell ref="F681:G681"/>
    <mergeCell ref="B682:C682"/>
    <mergeCell ref="F682:G682"/>
    <mergeCell ref="B669:C669"/>
    <mergeCell ref="F669:G669"/>
    <mergeCell ref="B537:C537"/>
    <mergeCell ref="F537:G537"/>
    <mergeCell ref="B538:C538"/>
    <mergeCell ref="F538:G538"/>
    <mergeCell ref="B665:C665"/>
    <mergeCell ref="F665:G665"/>
    <mergeCell ref="B563:C563"/>
    <mergeCell ref="F563:G563"/>
    <mergeCell ref="B713:C713"/>
    <mergeCell ref="F713:G713"/>
    <mergeCell ref="B566:C566"/>
    <mergeCell ref="F566:G566"/>
    <mergeCell ref="B567:C567"/>
    <mergeCell ref="F567:G567"/>
    <mergeCell ref="B587:C587"/>
    <mergeCell ref="F587:G587"/>
    <mergeCell ref="B672:C672"/>
    <mergeCell ref="F672:G672"/>
    <mergeCell ref="B673:C673"/>
    <mergeCell ref="F673:G673"/>
    <mergeCell ref="B674:C674"/>
    <mergeCell ref="F674:G674"/>
    <mergeCell ref="B675:C675"/>
    <mergeCell ref="F675:G675"/>
    <mergeCell ref="B664:C664"/>
    <mergeCell ref="F664:G664"/>
    <mergeCell ref="B683:C683"/>
    <mergeCell ref="F683:G683"/>
    <mergeCell ref="B654:C654"/>
    <mergeCell ref="F654:G654"/>
    <mergeCell ref="B631:C631"/>
    <mergeCell ref="F631:G631"/>
    <mergeCell ref="B763:C763"/>
    <mergeCell ref="F763:G763"/>
    <mergeCell ref="B764:C764"/>
    <mergeCell ref="F764:G764"/>
    <mergeCell ref="B715:C715"/>
    <mergeCell ref="F715:G715"/>
    <mergeCell ref="B716:C716"/>
    <mergeCell ref="F716:G716"/>
    <mergeCell ref="B714:C714"/>
    <mergeCell ref="F714:G714"/>
    <mergeCell ref="B740:C740"/>
    <mergeCell ref="B738:C738"/>
    <mergeCell ref="F738:G738"/>
    <mergeCell ref="B722:C722"/>
    <mergeCell ref="B718:C718"/>
    <mergeCell ref="F736:G736"/>
    <mergeCell ref="B737:C737"/>
    <mergeCell ref="F737:G737"/>
    <mergeCell ref="B736:C736"/>
    <mergeCell ref="F740:G740"/>
    <mergeCell ref="F733:G733"/>
    <mergeCell ref="B733:C733"/>
    <mergeCell ref="B721:C721"/>
    <mergeCell ref="F721:G721"/>
    <mergeCell ref="B554:C554"/>
    <mergeCell ref="F554:G554"/>
    <mergeCell ref="B555:C555"/>
    <mergeCell ref="F555:G555"/>
    <mergeCell ref="B765:C765"/>
    <mergeCell ref="F765:G765"/>
    <mergeCell ref="B766:C766"/>
    <mergeCell ref="F766:G766"/>
    <mergeCell ref="B749:C749"/>
    <mergeCell ref="F749:G749"/>
    <mergeCell ref="B753:C753"/>
    <mergeCell ref="F753:G753"/>
    <mergeCell ref="B754:C754"/>
    <mergeCell ref="F754:G754"/>
    <mergeCell ref="B755:C755"/>
    <mergeCell ref="F755:G755"/>
    <mergeCell ref="B756:C756"/>
    <mergeCell ref="F756:G756"/>
    <mergeCell ref="B757:C757"/>
    <mergeCell ref="F757:G757"/>
    <mergeCell ref="B758:C758"/>
    <mergeCell ref="F758:G758"/>
    <mergeCell ref="B760:C760"/>
    <mergeCell ref="F760:G76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&amp;CStranica &amp;P</oddFooter>
  </headerFooter>
  <rowBreaks count="27" manualBreakCount="27">
    <brk id="61" max="6" man="1"/>
    <brk id="92" max="6" man="1"/>
    <brk id="123" max="6" man="1"/>
    <brk id="151" max="6" man="1"/>
    <brk id="175" max="16383" man="1"/>
    <brk id="202" max="16383" man="1"/>
    <brk id="227" max="16383" man="1"/>
    <brk id="252" max="6" man="1"/>
    <brk id="278" max="16383" man="1"/>
    <brk id="303" max="6" man="1"/>
    <brk id="329" max="16383" man="1"/>
    <brk id="349" max="16383" man="1"/>
    <brk id="368" max="16383" man="1"/>
    <brk id="387" max="16383" man="1"/>
    <brk id="419" max="6" man="1"/>
    <brk id="439" max="16383" man="1"/>
    <brk id="502" max="16383" man="1"/>
    <brk id="524" max="6" man="1"/>
    <brk id="553" max="16383" man="1"/>
    <brk id="586" max="6" man="1"/>
    <brk id="617" max="16383" man="1"/>
    <brk id="642" max="6" man="1"/>
    <brk id="666" max="16383" man="1"/>
    <brk id="697" max="16383" man="1"/>
    <brk id="725" max="16383" man="1"/>
    <brk id="756" max="6" man="1"/>
    <brk id="78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2025-09-18T08:02:09Z</dcterms:modified>
</cp:coreProperties>
</file>